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kofinanc\Konsolidacija\Objava ZSE\4Q16\Završni izvještaji 3 jezika\"/>
    </mc:Choice>
  </mc:AlternateContent>
  <bookViews>
    <workbookView xWindow="0" yWindow="0" windowWidth="11940" windowHeight="5415" tabRatio="680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3">'Отчет о движ. ден. средств косв'!$A$1:$K$52</definedName>
    <definedName name="_xlnm.Print_Area" localSheetId="4">'Отчет о изменениях капитала'!$A$1:$K$25</definedName>
  </definedNames>
  <calcPr calcId="152511"/>
</workbook>
</file>

<file path=xl/calcChain.xml><?xml version="1.0" encoding="utf-8"?>
<calcChain xmlns="http://schemas.openxmlformats.org/spreadsheetml/2006/main">
  <c r="J86" i="19" l="1"/>
  <c r="K57" i="18"/>
  <c r="K66" i="18" s="1"/>
  <c r="L57" i="18"/>
  <c r="L66" i="18" s="1"/>
  <c r="M57" i="18"/>
  <c r="M66" i="18"/>
  <c r="K7" i="18"/>
  <c r="L7" i="18"/>
  <c r="M7" i="18"/>
  <c r="K12" i="18"/>
  <c r="L12" i="18"/>
  <c r="M12" i="18"/>
  <c r="K16" i="18"/>
  <c r="L16" i="18"/>
  <c r="M16" i="18"/>
  <c r="K22" i="18"/>
  <c r="L22" i="18"/>
  <c r="M22" i="18"/>
  <c r="K27" i="18"/>
  <c r="K42" i="18" s="1"/>
  <c r="L27" i="18"/>
  <c r="L42" i="18" s="1"/>
  <c r="M27" i="18"/>
  <c r="M42" i="18" s="1"/>
  <c r="K33" i="18"/>
  <c r="L33" i="18"/>
  <c r="M33" i="18"/>
  <c r="K72" i="19"/>
  <c r="K79" i="19"/>
  <c r="K82" i="19"/>
  <c r="K86" i="19"/>
  <c r="K90" i="19"/>
  <c r="K100" i="19"/>
  <c r="K9" i="19"/>
  <c r="K16" i="19"/>
  <c r="K26" i="19"/>
  <c r="K35" i="19"/>
  <c r="K41" i="19"/>
  <c r="K49" i="19"/>
  <c r="K56" i="19"/>
  <c r="M10" i="18" l="1"/>
  <c r="M43" i="18" s="1"/>
  <c r="M45" i="18" s="1"/>
  <c r="K10" i="18"/>
  <c r="K43" i="18" s="1"/>
  <c r="K46" i="18" s="1"/>
  <c r="L10" i="18"/>
  <c r="L43" i="18" s="1"/>
  <c r="L46" i="18" s="1"/>
  <c r="K69" i="19"/>
  <c r="K114" i="19" s="1"/>
  <c r="K40" i="19"/>
  <c r="K8" i="19"/>
  <c r="J52" i="20"/>
  <c r="M44" i="18" l="1"/>
  <c r="M48" i="18" s="1"/>
  <c r="M56" i="18" s="1"/>
  <c r="M67" i="18" s="1"/>
  <c r="M46" i="18"/>
  <c r="K66" i="19"/>
  <c r="L45" i="18"/>
  <c r="K44" i="18"/>
  <c r="K48" i="18" s="1"/>
  <c r="K50" i="18" s="1"/>
  <c r="K45" i="18"/>
  <c r="L44" i="18"/>
  <c r="L48" i="18" s="1"/>
  <c r="L56" i="18" s="1"/>
  <c r="L67" i="18" s="1"/>
  <c r="M49" i="18"/>
  <c r="K21" i="17"/>
  <c r="J21" i="17"/>
  <c r="K14" i="17"/>
  <c r="J14" i="17"/>
  <c r="J44" i="20"/>
  <c r="J38" i="20"/>
  <c r="J31" i="20"/>
  <c r="J27" i="20"/>
  <c r="J18" i="20"/>
  <c r="J13" i="20"/>
  <c r="J45" i="20" l="1"/>
  <c r="J19" i="20"/>
  <c r="M50" i="18"/>
  <c r="L49" i="18"/>
  <c r="L50" i="18"/>
  <c r="K49" i="18"/>
  <c r="K56" i="18"/>
  <c r="K67" i="18" s="1"/>
  <c r="J32" i="20"/>
  <c r="J20" i="20"/>
  <c r="J33" i="20"/>
  <c r="J46" i="20"/>
  <c r="J100" i="19"/>
  <c r="J90" i="19"/>
  <c r="J82" i="19"/>
  <c r="J79" i="19"/>
  <c r="J72" i="19"/>
  <c r="J56" i="19"/>
  <c r="J49" i="19"/>
  <c r="J41" i="19"/>
  <c r="J35" i="19"/>
  <c r="J26" i="19"/>
  <c r="J16" i="19"/>
  <c r="J9" i="19"/>
  <c r="J47" i="20" l="1"/>
  <c r="J48" i="20"/>
  <c r="J69" i="19"/>
  <c r="J114" i="19" s="1"/>
  <c r="J40" i="19"/>
  <c r="J8" i="19"/>
  <c r="J66" i="19" l="1"/>
  <c r="J57" i="18"/>
  <c r="J66" i="18" s="1"/>
  <c r="J33" i="18"/>
  <c r="J27" i="18"/>
  <c r="J22" i="18"/>
  <c r="J16" i="18"/>
  <c r="J12" i="18"/>
  <c r="J7" i="18"/>
  <c r="J10" i="18" l="1"/>
  <c r="J43" i="18" s="1"/>
  <c r="J42" i="18"/>
  <c r="J45" i="18" l="1"/>
  <c r="J46" i="18"/>
  <c r="J44" i="18"/>
  <c r="J48" i="18" s="1"/>
  <c r="J56" i="18" s="1"/>
  <c r="J67" i="18" s="1"/>
  <c r="J49" i="18" l="1"/>
  <c r="J50" i="18"/>
</calcChain>
</file>

<file path=xl/sharedStrings.xml><?xml version="1.0" encoding="utf-8"?>
<sst xmlns="http://schemas.openxmlformats.org/spreadsheetml/2006/main" count="336" uniqueCount="315">
  <si>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</si>
  <si>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</si>
  <si>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</si>
  <si>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</si>
  <si>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</si>
  <si>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</si>
  <si>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</si>
  <si>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</si>
  <si>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</si>
  <si>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</si>
  <si>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</si>
  <si>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</si>
  <si>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</si>
  <si>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</si>
  <si>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</si>
  <si>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</si>
  <si>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</si>
  <si>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</si>
  <si>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</si>
  <si>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</si>
  <si>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</si>
  <si>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Фирмы субъекта консолидации (Согласно МСФИ):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</si>
  <si>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</si>
  <si>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</si>
  <si>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</si>
  <si>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</si>
  <si>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</si>
  <si>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</si>
  <si>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</si>
  <si>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</si>
  <si>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</si>
  <si>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</si>
  <si>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</si>
  <si>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</si>
  <si>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</si>
  <si>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</si>
  <si>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</si>
  <si>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</si>
  <si>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</si>
  <si>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</si>
  <si>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</si>
  <si>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</si>
  <si>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</si>
  <si>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</si>
  <si>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</si>
  <si>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</si>
  <si>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</si>
  <si>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</si>
  <si>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</si>
  <si>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</si>
  <si>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</si>
  <si>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</si>
  <si>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</si>
  <si>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</si>
  <si>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</si>
  <si>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</si>
  <si>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</si>
  <si>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</si>
  <si>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</si>
  <si>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</si>
  <si>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</si>
  <si>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</si>
  <si>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</si>
  <si>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</si>
  <si>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</si>
  <si>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</si>
  <si>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</si>
  <si>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</si>
  <si>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</si>
  <si>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</si>
  <si>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</si>
  <si>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</si>
  <si>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</si>
  <si>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</si>
  <si>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</si>
  <si>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</si>
  <si>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</si>
  <si>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</si>
  <si>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</si>
  <si>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</si>
  <si>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</si>
  <si>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</si>
  <si>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</si>
  <si>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</si>
  <si>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</si>
  <si>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</si>
  <si>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</si>
  <si>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</si>
  <si>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</si>
  <si>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</si>
  <si>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</si>
  <si>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</si>
  <si>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</si>
  <si>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</si>
  <si>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</si>
  <si>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</si>
  <si>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</si>
  <si>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</si>
  <si>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</si>
  <si>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</si>
  <si>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</si>
  <si>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</si>
  <si>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</si>
  <si>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</si>
  <si>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</si>
  <si>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</si>
  <si>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</si>
  <si>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</si>
  <si>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</si>
  <si>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</si>
  <si>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</si>
  <si>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</si>
  <si>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</si>
  <si>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</si>
  <si>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</si>
  <si>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</si>
  <si>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</si>
  <si>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</si>
  <si>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</si>
  <si>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</si>
  <si>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</si>
  <si>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</si>
  <si>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</si>
  <si>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</si>
  <si>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</si>
  <si>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</si>
  <si>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</si>
  <si>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</si>
  <si>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</si>
  <si>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</si>
  <si>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</si>
  <si>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</si>
  <si>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</si>
  <si>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</si>
  <si>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</si>
  <si>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</si>
  <si>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</si>
  <si>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</si>
  <si>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</si>
  <si>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</si>
  <si>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</si>
  <si>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</si>
  <si>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</si>
  <si>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</si>
  <si>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</si>
  <si>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</si>
  <si>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</si>
  <si>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</si>
  <si>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</si>
  <si>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</si>
  <si>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</si>
  <si>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</si>
  <si>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</si>
  <si>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</si>
  <si>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</si>
  <si>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</si>
  <si>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</si>
  <si>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</si>
  <si>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</si>
  <si>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</si>
  <si>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</si>
  <si>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</si>
  <si>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</si>
  <si>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</si>
  <si>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</si>
  <si>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</si>
  <si>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</si>
  <si>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</si>
  <si>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</si>
  <si>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</si>
  <si>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</si>
  <si>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</si>
  <si>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</si>
  <si>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</si>
  <si>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</si>
  <si>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</si>
  <si>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</si>
  <si>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</si>
  <si>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</si>
  <si>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</si>
  <si>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</si>
  <si>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</si>
  <si>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</si>
  <si>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</si>
  <si>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</si>
  <si>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</si>
  <si>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</si>
  <si>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</si>
  <si>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</si>
  <si>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</si>
  <si>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</si>
  <si>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</si>
  <si>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</si>
  <si>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</si>
  <si>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</si>
  <si>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</si>
  <si>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</si>
  <si>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</si>
  <si>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</si>
  <si>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</si>
  <si>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</si>
  <si>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</si>
  <si>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</si>
  <si>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</si>
  <si>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</si>
  <si>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</si>
  <si>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</si>
  <si>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</si>
  <si>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</si>
  <si>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</si>
  <si>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</si>
  <si>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</si>
  <si>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</si>
  <si>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</si>
  <si>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</si>
  <si>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</si>
  <si>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</si>
  <si>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</si>
  <si>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</si>
  <si>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</si>
  <si>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</si>
  <si>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</si>
  <si>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</si>
  <si>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</si>
  <si>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</si>
  <si>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</si>
  <si>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</si>
  <si>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</si>
  <si>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</si>
  <si>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</si>
  <si>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</si>
  <si>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</si>
  <si>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</si>
  <si>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</si>
  <si>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</si>
  <si>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</si>
  <si>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</si>
  <si>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</si>
  <si>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</si>
  <si>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</si>
  <si>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</si>
  <si>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</si>
  <si>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</si>
  <si>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</si>
  <si>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C1) НЕТТО УВЕЛИЧЕНИЕ ДЕНЕЖНОГО ПОТОКА ОТ ФИНАНСОВОЙ ДЕЯТЕЛЬНОСТИ  (030-036)</t>
  </si>
  <si>
    <t>C2) НЕТТО УМЕНЬШЕНИЕ ДЕНЕЖНОГО ПОТОКА ОТ ФИНАНСОВОЙ ДЕЯТЕЛЬНОСТИ (036-030)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</si>
  <si>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</si>
  <si>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</si>
  <si>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</si>
  <si>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</si>
  <si>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</si>
  <si>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</si>
  <si>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</si>
  <si>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</si>
  <si>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</si>
  <si>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</si>
  <si>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</si>
  <si>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</si>
  <si>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</si>
  <si>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</si>
  <si>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</si>
  <si>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</si>
  <si>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</si>
  <si>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</si>
  <si>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</si>
  <si>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</si>
  <si>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</si>
  <si>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</si>
  <si>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</si>
  <si>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</si>
  <si>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</si>
  <si>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</si>
  <si>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</si>
  <si>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</si>
  <si>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</si>
  <si>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</si>
  <si>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</si>
  <si>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>17. Итого увеличение или уменьшение капитала (AOP 011 do 016)</t>
  </si>
  <si>
    <t xml:space="preserve">17 b. Относящиеся к миноритарным акционерам
</t>
  </si>
  <si>
    <t>17 a .Относящиеся к собственникам капитала материнского общества</t>
  </si>
  <si>
    <t>03440494</t>
  </si>
  <si>
    <t>060007090</t>
  </si>
  <si>
    <t>48351740621</t>
  </si>
  <si>
    <t>www.adplastik.hr</t>
  </si>
  <si>
    <t>2932</t>
  </si>
  <si>
    <t>АО АД ПЛАСТИК</t>
  </si>
  <si>
    <t>СОЛИН</t>
  </si>
  <si>
    <t>МАТОШЕВА 8</t>
  </si>
  <si>
    <t>СПЛИТСКО-ДАЛМАТИНСКАЯ</t>
  </si>
  <si>
    <t>НЕТ</t>
  </si>
  <si>
    <t>Налогорлательщик:АО АД ПЛАСТИК</t>
  </si>
  <si>
    <t>Налогоплательщик: АО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</si>
  <si>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</si>
  <si>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</si>
  <si>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</si>
  <si>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</si>
  <si>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B)  РЕЗЕРВЫ (080 do 082)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</si>
  <si>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</si>
  <si>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</si>
  <si>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</si>
  <si>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</si>
  <si>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</si>
  <si>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>ДЕНЕЖНЫЙ ПОТОК ОТ ФИНАНСОВОЙ ДЕЯТЕЛЬНОСТИ</t>
  </si>
  <si>
    <t xml:space="preserve">Отчетный период:                                                                            с         </t>
  </si>
  <si>
    <t>01.01.2016.</t>
  </si>
  <si>
    <t>informacije@adplastik.hr</t>
  </si>
  <si>
    <t>Саня Биочич</t>
  </si>
  <si>
    <t>Сандра Цапан</t>
  </si>
  <si>
    <t>021/206-651</t>
  </si>
  <si>
    <t>021/275-651</t>
  </si>
  <si>
    <t xml:space="preserve">sandra.capan@adplastik.hr </t>
  </si>
  <si>
    <t>31.12.2016.</t>
  </si>
  <si>
    <t xml:space="preserve">  состояние на день 31.12.2016.</t>
  </si>
  <si>
    <t>в период  с 01.01.2016. по 31.12.2016.</t>
  </si>
  <si>
    <t>в период с 01.01.2016.  по 31.12.2016.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</si>
</sst>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>
      <alignment vertical="top"/>
    </xf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" fillId="0" borderId="0"/>
  </cellStyleXfs>
  <cellXfs count="304">
    <xf numFmtId="0" fontId="0" fillId="0" borderId="0" xfId="0"/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164" fontId="5" fillId="0" borderId="5" xfId="0" applyNumberFormat="1" applyFont="1" applyFill="1" applyBorder="1" applyAlignment="1">
      <alignment horizontal="center" vertical="center"/>
    </xf>
    <xf numFmtId="0" fontId="8" fillId="0" borderId="0" xfId="4" applyFont="1" applyAlignment="1"/>
    <xf numFmtId="0" fontId="2" fillId="0" borderId="0" xfId="4" applyFont="1" applyAlignment="1"/>
    <xf numFmtId="0" fontId="8" fillId="0" borderId="6" xfId="4" applyFont="1" applyFill="1" applyBorder="1" applyAlignment="1" applyProtection="1">
      <alignment horizontal="center" vertical="center"/>
      <protection locked="0" hidden="1"/>
    </xf>
    <xf numFmtId="0" fontId="5" fillId="0" borderId="0" xfId="4" applyFont="1" applyFill="1" applyBorder="1" applyAlignment="1" applyProtection="1">
      <alignment horizontal="left" vertical="center"/>
      <protection hidden="1"/>
    </xf>
    <xf numFmtId="0" fontId="6" fillId="0" borderId="0" xfId="4" applyFont="1" applyFill="1" applyBorder="1" applyAlignment="1" applyProtection="1">
      <alignment vertical="center"/>
      <protection hidden="1"/>
    </xf>
    <xf numFmtId="0" fontId="6" fillId="0" borderId="0" xfId="4" applyFont="1" applyFill="1" applyBorder="1" applyAlignment="1" applyProtection="1">
      <alignment horizontal="center" vertical="center" wrapText="1"/>
      <protection hidden="1"/>
    </xf>
    <xf numFmtId="0" fontId="8" fillId="0" borderId="0" xfId="4" applyFont="1" applyBorder="1" applyAlignment="1" applyProtection="1">
      <protection hidden="1"/>
    </xf>
    <xf numFmtId="0" fontId="15" fillId="0" borderId="0" xfId="4" applyFont="1" applyBorder="1" applyAlignment="1" applyProtection="1">
      <alignment horizontal="right" vertical="center" wrapText="1"/>
      <protection hidden="1"/>
    </xf>
    <xf numFmtId="0" fontId="15" fillId="0" borderId="0" xfId="4" applyNumberFormat="1" applyFont="1" applyFill="1" applyBorder="1" applyAlignment="1" applyProtection="1">
      <alignment horizontal="right" vertical="center" shrinkToFit="1"/>
      <protection locked="0" hidden="1"/>
    </xf>
    <xf numFmtId="0" fontId="15" fillId="0" borderId="0" xfId="4" applyFont="1" applyFill="1" applyBorder="1" applyAlignment="1" applyProtection="1">
      <alignment horizontal="left" vertical="center"/>
      <protection hidden="1"/>
    </xf>
    <xf numFmtId="0" fontId="8" fillId="0" borderId="0" xfId="4" applyFont="1" applyBorder="1" applyAlignment="1" applyProtection="1">
      <alignment horizontal="left"/>
      <protection hidden="1"/>
    </xf>
    <xf numFmtId="0" fontId="8" fillId="0" borderId="0" xfId="4" applyFont="1" applyBorder="1" applyAlignment="1" applyProtection="1">
      <alignment vertical="top"/>
      <protection hidden="1"/>
    </xf>
    <xf numFmtId="0" fontId="8" fillId="0" borderId="0" xfId="4" applyFont="1" applyBorder="1" applyAlignment="1" applyProtection="1">
      <alignment horizontal="right"/>
      <protection hidden="1"/>
    </xf>
    <xf numFmtId="0" fontId="5" fillId="0" borderId="0" xfId="4" applyFont="1" applyFill="1" applyBorder="1" applyAlignment="1" applyProtection="1">
      <alignment horizontal="right" vertical="center"/>
      <protection locked="0" hidden="1"/>
    </xf>
    <xf numFmtId="0" fontId="6" fillId="0" borderId="0" xfId="4" applyFont="1" applyBorder="1" applyAlignment="1" applyProtection="1">
      <protection hidden="1"/>
    </xf>
    <xf numFmtId="0" fontId="5" fillId="0" borderId="0" xfId="4" applyFont="1" applyBorder="1" applyAlignment="1" applyProtection="1">
      <alignment vertical="top"/>
      <protection hidden="1"/>
    </xf>
    <xf numFmtId="0" fontId="8" fillId="0" borderId="0" xfId="4" applyFont="1" applyFill="1" applyBorder="1" applyAlignment="1" applyProtection="1">
      <protection hidden="1"/>
    </xf>
    <xf numFmtId="0" fontId="8" fillId="0" borderId="0" xfId="4" applyFont="1" applyBorder="1" applyAlignment="1" applyProtection="1">
      <alignment horizontal="center" vertical="center"/>
      <protection locked="0" hidden="1"/>
    </xf>
    <xf numFmtId="0" fontId="8" fillId="0" borderId="0" xfId="4" applyFont="1" applyBorder="1" applyAlignment="1" applyProtection="1">
      <alignment vertical="top" wrapText="1"/>
      <protection hidden="1"/>
    </xf>
    <xf numFmtId="0" fontId="8" fillId="0" borderId="0" xfId="4" applyFont="1" applyBorder="1" applyAlignment="1" applyProtection="1">
      <alignment wrapText="1"/>
      <protection hidden="1"/>
    </xf>
    <xf numFmtId="0" fontId="8" fillId="0" borderId="0" xfId="4" applyFont="1" applyBorder="1" applyAlignment="1" applyProtection="1">
      <alignment horizontal="right" vertical="top"/>
      <protection hidden="1"/>
    </xf>
    <xf numFmtId="0" fontId="8" fillId="0" borderId="0" xfId="4" applyFont="1" applyBorder="1" applyAlignment="1" applyProtection="1">
      <alignment horizontal="center" vertical="top"/>
      <protection hidden="1"/>
    </xf>
    <xf numFmtId="0" fontId="8" fillId="0" borderId="0" xfId="4" applyFont="1" applyBorder="1" applyAlignment="1" applyProtection="1">
      <alignment horizontal="center"/>
      <protection hidden="1"/>
    </xf>
    <xf numFmtId="0" fontId="8" fillId="0" borderId="0" xfId="4" applyFont="1" applyBorder="1" applyAlignment="1"/>
    <xf numFmtId="0" fontId="8" fillId="0" borderId="0" xfId="4" applyFont="1" applyBorder="1" applyAlignment="1" applyProtection="1">
      <alignment horizontal="left" vertical="top"/>
      <protection hidden="1"/>
    </xf>
    <xf numFmtId="0" fontId="8" fillId="0" borderId="7" xfId="4" applyFont="1" applyBorder="1" applyAlignment="1" applyProtection="1">
      <protection hidden="1"/>
    </xf>
    <xf numFmtId="0" fontId="8" fillId="0" borderId="0" xfId="4" applyFont="1" applyBorder="1" applyAlignment="1" applyProtection="1">
      <alignment vertical="center"/>
      <protection hidden="1"/>
    </xf>
    <xf numFmtId="0" fontId="8" fillId="0" borderId="8" xfId="4" applyFont="1" applyBorder="1" applyAlignment="1" applyProtection="1">
      <protection hidden="1"/>
    </xf>
    <xf numFmtId="0" fontId="8" fillId="0" borderId="8" xfId="4" applyFont="1" applyBorder="1" applyAlignment="1"/>
    <xf numFmtId="0" fontId="18" fillId="0" borderId="0" xfId="6" applyFont="1" applyFill="1" applyBorder="1" applyAlignment="1">
      <alignment horizontal="center" vertical="center" wrapText="1"/>
    </xf>
    <xf numFmtId="0" fontId="19" fillId="0" borderId="0" xfId="6" applyFont="1" applyFill="1" applyBorder="1" applyAlignment="1" applyProtection="1">
      <alignment horizontal="center" vertical="center"/>
      <protection hidden="1"/>
    </xf>
    <xf numFmtId="164" fontId="20" fillId="0" borderId="1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164" fontId="20" fillId="0" borderId="5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0" fontId="16" fillId="0" borderId="0" xfId="6" applyFont="1" applyBorder="1" applyAlignment="1" applyProtection="1">
      <alignment vertical="center"/>
      <protection hidden="1"/>
    </xf>
    <xf numFmtId="0" fontId="8" fillId="0" borderId="0" xfId="4" applyFont="1" applyBorder="1" applyAlignment="1" applyProtection="1">
      <alignment horizontal="right" wrapText="1"/>
      <protection hidden="1"/>
    </xf>
    <xf numFmtId="0" fontId="0" fillId="0" borderId="0" xfId="0" applyFill="1"/>
    <xf numFmtId="0" fontId="17" fillId="0" borderId="9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3" fontId="3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9" fillId="0" borderId="10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6" applyFont="1" applyFill="1" applyAlignment="1">
      <alignment wrapText="1"/>
    </xf>
    <xf numFmtId="0" fontId="2" fillId="0" borderId="0" xfId="0" applyFont="1" applyFill="1"/>
    <xf numFmtId="14" fontId="19" fillId="0" borderId="0" xfId="6" applyNumberFormat="1" applyFont="1" applyFill="1" applyBorder="1" applyAlignment="1" applyProtection="1">
      <alignment horizontal="center" vertical="center"/>
      <protection locked="0" hidden="1"/>
    </xf>
    <xf numFmtId="0" fontId="2" fillId="0" borderId="0" xfId="6" applyFont="1" applyFill="1" applyBorder="1" applyAlignment="1">
      <alignment wrapText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/>
    </xf>
    <xf numFmtId="0" fontId="8" fillId="0" borderId="7" xfId="4" applyFont="1" applyBorder="1" applyAlignment="1"/>
    <xf numFmtId="0" fontId="8" fillId="0" borderId="11" xfId="4" applyFont="1" applyBorder="1" applyAlignment="1"/>
    <xf numFmtId="0" fontId="6" fillId="0" borderId="12" xfId="4" applyFont="1" applyFill="1" applyBorder="1" applyAlignment="1" applyProtection="1">
      <alignment horizontal="left" vertical="center" wrapText="1"/>
      <protection hidden="1"/>
    </xf>
    <xf numFmtId="0" fontId="6" fillId="0" borderId="6" xfId="4" applyFont="1" applyFill="1" applyBorder="1" applyAlignment="1" applyProtection="1">
      <alignment vertical="center"/>
      <protection hidden="1"/>
    </xf>
    <xf numFmtId="0" fontId="8" fillId="0" borderId="12" xfId="4" applyFont="1" applyBorder="1" applyAlignment="1" applyProtection="1">
      <alignment horizontal="left" vertical="center" wrapText="1"/>
      <protection hidden="1"/>
    </xf>
    <xf numFmtId="0" fontId="8" fillId="0" borderId="6" xfId="4" applyFont="1" applyBorder="1" applyAlignment="1" applyProtection="1">
      <protection hidden="1"/>
    </xf>
    <xf numFmtId="0" fontId="15" fillId="0" borderId="0" xfId="4" applyFont="1" applyBorder="1" applyAlignment="1" applyProtection="1">
      <alignment horizontal="right"/>
      <protection hidden="1"/>
    </xf>
    <xf numFmtId="0" fontId="8" fillId="0" borderId="12" xfId="4" applyFont="1" applyFill="1" applyBorder="1" applyAlignment="1" applyProtection="1">
      <protection hidden="1"/>
    </xf>
    <xf numFmtId="0" fontId="8" fillId="0" borderId="12" xfId="4" applyFont="1" applyBorder="1" applyAlignment="1" applyProtection="1">
      <alignment wrapText="1"/>
      <protection hidden="1"/>
    </xf>
    <xf numFmtId="0" fontId="8" fillId="0" borderId="6" xfId="4" applyFont="1" applyBorder="1" applyAlignment="1" applyProtection="1">
      <alignment horizontal="right"/>
      <protection hidden="1"/>
    </xf>
    <xf numFmtId="0" fontId="8" fillId="0" borderId="12" xfId="4" applyFont="1" applyBorder="1" applyAlignment="1" applyProtection="1">
      <protection hidden="1"/>
    </xf>
    <xf numFmtId="0" fontId="8" fillId="0" borderId="6" xfId="4" applyFont="1" applyBorder="1" applyAlignment="1" applyProtection="1">
      <alignment horizontal="right" wrapText="1"/>
      <protection hidden="1"/>
    </xf>
    <xf numFmtId="0" fontId="5" fillId="0" borderId="12" xfId="4" applyFont="1" applyFill="1" applyBorder="1" applyAlignment="1" applyProtection="1">
      <alignment horizontal="right" vertical="center"/>
      <protection locked="0" hidden="1"/>
    </xf>
    <xf numFmtId="0" fontId="8" fillId="0" borderId="12" xfId="4" applyFont="1" applyBorder="1" applyAlignment="1" applyProtection="1">
      <alignment horizontal="left" vertical="top" wrapText="1"/>
      <protection hidden="1"/>
    </xf>
    <xf numFmtId="0" fontId="8" fillId="0" borderId="6" xfId="4" applyFont="1" applyBorder="1" applyAlignment="1"/>
    <xf numFmtId="0" fontId="8" fillId="0" borderId="12" xfId="4" applyFont="1" applyBorder="1" applyAlignment="1" applyProtection="1">
      <alignment horizontal="left" vertical="top" indent="2"/>
      <protection hidden="1"/>
    </xf>
    <xf numFmtId="0" fontId="8" fillId="0" borderId="12" xfId="4" applyFont="1" applyBorder="1" applyAlignment="1" applyProtection="1">
      <alignment horizontal="left" vertical="top" wrapText="1" indent="2"/>
      <protection hidden="1"/>
    </xf>
    <xf numFmtId="0" fontId="8" fillId="0" borderId="6" xfId="4" applyFont="1" applyBorder="1" applyAlignment="1" applyProtection="1">
      <alignment horizontal="right" vertical="top"/>
      <protection hidden="1"/>
    </xf>
    <xf numFmtId="49" fontId="5" fillId="0" borderId="12" xfId="4" applyNumberFormat="1" applyFont="1" applyBorder="1" applyAlignment="1" applyProtection="1">
      <alignment horizontal="center" vertical="center"/>
      <protection locked="0" hidden="1"/>
    </xf>
    <xf numFmtId="0" fontId="8" fillId="0" borderId="6" xfId="4" applyFont="1" applyBorder="1" applyAlignment="1" applyProtection="1">
      <alignment horizontal="left" vertical="top"/>
      <protection hidden="1"/>
    </xf>
    <xf numFmtId="0" fontId="8" fillId="0" borderId="12" xfId="4" applyFont="1" applyBorder="1" applyAlignment="1" applyProtection="1">
      <alignment horizontal="left"/>
      <protection hidden="1"/>
    </xf>
    <xf numFmtId="0" fontId="8" fillId="0" borderId="11" xfId="4" applyFont="1" applyBorder="1" applyAlignment="1" applyProtection="1">
      <protection hidden="1"/>
    </xf>
    <xf numFmtId="0" fontId="8" fillId="0" borderId="6" xfId="4" applyFont="1" applyBorder="1" applyAlignment="1" applyProtection="1">
      <alignment horizontal="left"/>
      <protection hidden="1"/>
    </xf>
    <xf numFmtId="0" fontId="8" fillId="0" borderId="12" xfId="4" applyFont="1" applyFill="1" applyBorder="1" applyAlignment="1" applyProtection="1">
      <alignment vertical="center"/>
      <protection hidden="1"/>
    </xf>
    <xf numFmtId="0" fontId="16" fillId="0" borderId="12" xfId="6" applyFont="1" applyFill="1" applyBorder="1" applyAlignment="1" applyProtection="1">
      <alignment vertical="center"/>
      <protection hidden="1"/>
    </xf>
    <xf numFmtId="0" fontId="16" fillId="0" borderId="0" xfId="6" applyFont="1" applyBorder="1" applyAlignment="1" applyProtection="1">
      <alignment horizontal="left"/>
      <protection hidden="1"/>
    </xf>
    <xf numFmtId="0" fontId="12" fillId="0" borderId="0" xfId="6" applyBorder="1" applyAlignment="1"/>
    <xf numFmtId="0" fontId="12" fillId="0" borderId="12" xfId="6" applyBorder="1" applyAlignment="1"/>
    <xf numFmtId="0" fontId="5" fillId="0" borderId="6" xfId="4" applyFont="1" applyBorder="1" applyAlignment="1" applyProtection="1">
      <alignment vertical="center"/>
      <protection hidden="1"/>
    </xf>
    <xf numFmtId="0" fontId="8" fillId="0" borderId="13" xfId="4" applyFont="1" applyBorder="1" applyAlignment="1" applyProtection="1">
      <protection hidden="1"/>
    </xf>
    <xf numFmtId="0" fontId="8" fillId="0" borderId="14" xfId="4" applyFont="1" applyFill="1" applyBorder="1" applyAlignment="1" applyProtection="1">
      <alignment horizontal="right" vertical="top" wrapText="1"/>
      <protection hidden="1"/>
    </xf>
    <xf numFmtId="0" fontId="8" fillId="0" borderId="15" xfId="4" applyFont="1" applyFill="1" applyBorder="1" applyAlignment="1" applyProtection="1">
      <alignment horizontal="right" vertical="top" wrapText="1"/>
      <protection hidden="1"/>
    </xf>
    <xf numFmtId="0" fontId="8" fillId="0" borderId="15" xfId="4" applyFont="1" applyFill="1" applyBorder="1" applyAlignment="1" applyProtection="1">
      <protection hidden="1"/>
    </xf>
    <xf numFmtId="0" fontId="8" fillId="0" borderId="16" xfId="4" applyFont="1" applyFill="1" applyBorder="1" applyAlignment="1" applyProtection="1">
      <protection hidden="1"/>
    </xf>
    <xf numFmtId="14" fontId="5" fillId="0" borderId="10" xfId="4" applyNumberFormat="1" applyFont="1" applyFill="1" applyBorder="1" applyAlignment="1" applyProtection="1">
      <alignment horizontal="center" vertical="center"/>
      <protection locked="0" hidden="1"/>
    </xf>
    <xf numFmtId="1" fontId="5" fillId="0" borderId="17" xfId="4" applyNumberFormat="1" applyFont="1" applyFill="1" applyBorder="1" applyAlignment="1" applyProtection="1">
      <alignment horizontal="center" vertical="center"/>
      <protection locked="0" hidden="1"/>
    </xf>
    <xf numFmtId="0" fontId="5" fillId="0" borderId="17" xfId="4" applyFont="1" applyFill="1" applyBorder="1" applyAlignment="1" applyProtection="1">
      <alignment horizontal="center" vertical="center"/>
      <protection locked="0" hidden="1"/>
    </xf>
    <xf numFmtId="49" fontId="5" fillId="0" borderId="17" xfId="4" applyNumberFormat="1" applyFont="1" applyFill="1" applyBorder="1" applyAlignment="1" applyProtection="1">
      <alignment horizontal="right" vertical="center"/>
      <protection locked="0" hidden="1"/>
    </xf>
    <xf numFmtId="0" fontId="5" fillId="0" borderId="6" xfId="4" applyFont="1" applyFill="1" applyBorder="1" applyAlignment="1" applyProtection="1">
      <alignment horizontal="right" vertical="center"/>
      <protection locked="0" hidden="1"/>
    </xf>
    <xf numFmtId="0" fontId="8" fillId="0" borderId="0" xfId="4" applyFont="1" applyFill="1" applyBorder="1" applyAlignment="1"/>
    <xf numFmtId="49" fontId="5" fillId="0" borderId="0" xfId="4" applyNumberFormat="1" applyFont="1" applyFill="1" applyBorder="1" applyAlignment="1" applyProtection="1">
      <alignment horizontal="center" vertical="center"/>
      <protection locked="0" hidden="1"/>
    </xf>
    <xf numFmtId="0" fontId="6" fillId="0" borderId="0" xfId="4" applyFont="1" applyBorder="1" applyAlignment="1" applyProtection="1">
      <alignment horizontal="right" vertical="center"/>
      <protection hidden="1"/>
    </xf>
    <xf numFmtId="0" fontId="6" fillId="0" borderId="0" xfId="4" applyFont="1" applyBorder="1" applyAlignment="1" applyProtection="1">
      <alignment horizontal="right"/>
      <protection hidden="1"/>
    </xf>
    <xf numFmtId="0" fontId="6" fillId="0" borderId="0" xfId="4" applyFont="1" applyBorder="1" applyAlignment="1" applyProtection="1">
      <alignment vertical="top"/>
      <protection hidden="1"/>
    </xf>
    <xf numFmtId="0" fontId="9" fillId="0" borderId="18" xfId="3" applyFont="1" applyFill="1" applyBorder="1" applyAlignment="1" applyProtection="1">
      <alignment horizontal="center" vertical="center" wrapText="1"/>
      <protection hidden="1"/>
    </xf>
    <xf numFmtId="0" fontId="9" fillId="0" borderId="19" xfId="3" applyFont="1" applyFill="1" applyBorder="1" applyAlignment="1" applyProtection="1">
      <alignment horizontal="center" vertical="center" wrapText="1"/>
      <protection hidden="1"/>
    </xf>
    <xf numFmtId="0" fontId="8" fillId="0" borderId="0" xfId="4" applyFont="1" applyFill="1" applyBorder="1" applyAlignment="1" applyProtection="1">
      <alignment horizontal="left"/>
      <protection hidden="1"/>
    </xf>
    <xf numFmtId="3" fontId="9" fillId="0" borderId="4" xfId="0" applyNumberFormat="1" applyFont="1" applyFill="1" applyBorder="1" applyAlignment="1" applyProtection="1">
      <alignment vertical="center"/>
      <protection locked="0"/>
    </xf>
    <xf numFmtId="0" fontId="6" fillId="0" borderId="12" xfId="4" applyFont="1" applyBorder="1" applyAlignment="1" applyProtection="1">
      <alignment vertical="top"/>
      <protection hidden="1"/>
    </xf>
    <xf numFmtId="3" fontId="3" fillId="0" borderId="1" xfId="2" applyNumberFormat="1" applyFont="1" applyFill="1" applyBorder="1" applyAlignment="1" applyProtection="1">
      <alignment vertical="center"/>
      <protection locked="0"/>
    </xf>
    <xf numFmtId="3" fontId="9" fillId="0" borderId="1" xfId="2" applyNumberFormat="1" applyFont="1" applyFill="1" applyBorder="1" applyAlignment="1" applyProtection="1">
      <alignment vertical="center"/>
      <protection locked="0"/>
    </xf>
    <xf numFmtId="3" fontId="3" fillId="0" borderId="20" xfId="0" applyNumberFormat="1" applyFont="1" applyFill="1" applyBorder="1" applyAlignment="1" applyProtection="1">
      <alignment vertical="center"/>
      <protection hidden="1"/>
    </xf>
    <xf numFmtId="3" fontId="3" fillId="0" borderId="22" xfId="2" applyNumberFormat="1" applyFont="1" applyFill="1" applyBorder="1" applyAlignment="1" applyProtection="1">
      <alignment vertical="center"/>
      <protection locked="0"/>
    </xf>
    <xf numFmtId="3" fontId="3" fillId="0" borderId="22" xfId="2" applyNumberFormat="1" applyFont="1" applyFill="1" applyBorder="1" applyAlignment="1" applyProtection="1">
      <alignment horizontal="right" vertical="center"/>
      <protection locked="0"/>
    </xf>
    <xf numFmtId="3" fontId="9" fillId="2" borderId="1" xfId="0" applyNumberFormat="1" applyFont="1" applyFill="1" applyBorder="1" applyAlignment="1" applyProtection="1">
      <alignment vertical="center"/>
      <protection hidden="1"/>
    </xf>
    <xf numFmtId="3" fontId="9" fillId="2" borderId="5" xfId="0" applyNumberFormat="1" applyFont="1" applyFill="1" applyBorder="1" applyAlignment="1" applyProtection="1">
      <alignment vertical="center"/>
      <protection hidden="1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3" fontId="3" fillId="0" borderId="22" xfId="0" applyNumberFormat="1" applyFont="1" applyFill="1" applyBorder="1" applyAlignment="1" applyProtection="1">
      <alignment vertical="center"/>
      <protection locked="0"/>
    </xf>
    <xf numFmtId="3" fontId="3" fillId="0" borderId="22" xfId="0" applyNumberFormat="1" applyFont="1" applyFill="1" applyBorder="1" applyAlignment="1" applyProtection="1">
      <alignment vertical="center"/>
      <protection hidden="1"/>
    </xf>
    <xf numFmtId="3" fontId="3" fillId="0" borderId="33" xfId="0" applyNumberFormat="1" applyFont="1" applyFill="1" applyBorder="1" applyAlignment="1" applyProtection="1">
      <alignment vertical="center"/>
      <protection hidden="1"/>
    </xf>
    <xf numFmtId="3" fontId="3" fillId="0" borderId="20" xfId="0" applyNumberFormat="1" applyFont="1" applyFill="1" applyBorder="1" applyAlignment="1" applyProtection="1">
      <alignment vertical="center"/>
      <protection locked="0"/>
    </xf>
    <xf numFmtId="3" fontId="9" fillId="2" borderId="1" xfId="2" applyNumberFormat="1" applyFont="1" applyFill="1" applyBorder="1" applyAlignment="1" applyProtection="1">
      <alignment vertical="center"/>
      <protection hidden="1"/>
    </xf>
    <xf numFmtId="0" fontId="5" fillId="0" borderId="17" xfId="4" applyNumberFormat="1" applyFont="1" applyFill="1" applyBorder="1" applyAlignment="1" applyProtection="1">
      <alignment horizontal="right" vertical="center"/>
      <protection locked="0" hidden="1"/>
    </xf>
    <xf numFmtId="3" fontId="9" fillId="0" borderId="1" xfId="0" applyNumberFormat="1" applyFont="1" applyFill="1" applyBorder="1" applyAlignment="1" applyProtection="1">
      <alignment vertical="center"/>
      <protection locked="0"/>
    </xf>
    <xf numFmtId="3" fontId="9" fillId="0" borderId="22" xfId="2" applyNumberFormat="1" applyFont="1" applyFill="1" applyBorder="1" applyAlignment="1" applyProtection="1">
      <alignment vertical="center"/>
      <protection locked="0"/>
    </xf>
    <xf numFmtId="3" fontId="9" fillId="0" borderId="22" xfId="0" applyNumberFormat="1" applyFont="1" applyFill="1" applyBorder="1" applyAlignment="1" applyProtection="1">
      <alignment vertical="center"/>
      <protection locked="0"/>
    </xf>
    <xf numFmtId="3" fontId="9" fillId="0" borderId="21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Fill="1" applyBorder="1" applyAlignment="1" applyProtection="1">
      <alignment vertical="center"/>
      <protection locked="0"/>
    </xf>
    <xf numFmtId="3" fontId="9" fillId="0" borderId="4" xfId="0" applyNumberFormat="1" applyFont="1" applyFill="1" applyBorder="1" applyAlignment="1" applyProtection="1">
      <alignment vertical="center"/>
      <protection hidden="1"/>
    </xf>
    <xf numFmtId="0" fontId="8" fillId="0" borderId="15" xfId="4" applyFont="1" applyFill="1" applyBorder="1" applyAlignment="1" applyProtection="1">
      <alignment horizontal="center" vertical="top"/>
      <protection hidden="1"/>
    </xf>
    <xf numFmtId="0" fontId="8" fillId="0" borderId="15" xfId="4" applyFont="1" applyFill="1" applyBorder="1" applyAlignment="1" applyProtection="1">
      <alignment horizontal="center"/>
      <protection hidden="1"/>
    </xf>
    <xf numFmtId="0" fontId="6" fillId="0" borderId="6" xfId="4" applyFont="1" applyBorder="1" applyAlignment="1" applyProtection="1">
      <alignment horizontal="right" vertical="center" wrapText="1"/>
      <protection hidden="1"/>
    </xf>
    <xf numFmtId="0" fontId="8" fillId="0" borderId="12" xfId="4" applyFont="1" applyBorder="1" applyAlignment="1" applyProtection="1">
      <alignment horizontal="right" wrapText="1"/>
      <protection hidden="1"/>
    </xf>
    <xf numFmtId="49" fontId="7" fillId="0" borderId="14" xfId="1" applyNumberFormat="1" applyFill="1" applyBorder="1" applyAlignment="1" applyProtection="1">
      <alignment horizontal="left" vertical="center"/>
      <protection locked="0" hidden="1"/>
    </xf>
    <xf numFmtId="49" fontId="5" fillId="0" borderId="15" xfId="4" applyNumberFormat="1" applyFont="1" applyFill="1" applyBorder="1" applyAlignment="1" applyProtection="1">
      <alignment horizontal="left" vertical="center"/>
      <protection locked="0" hidden="1"/>
    </xf>
    <xf numFmtId="49" fontId="5" fillId="0" borderId="16" xfId="4" applyNumberFormat="1" applyFont="1" applyFill="1" applyBorder="1" applyAlignment="1" applyProtection="1">
      <alignment horizontal="left" vertical="center"/>
      <protection locked="0" hidden="1"/>
    </xf>
    <xf numFmtId="0" fontId="6" fillId="0" borderId="6" xfId="4" applyFont="1" applyBorder="1" applyAlignment="1" applyProtection="1">
      <alignment horizontal="right" vertical="center"/>
      <protection hidden="1"/>
    </xf>
    <xf numFmtId="0" fontId="8" fillId="0" borderId="12" xfId="4" applyFont="1" applyBorder="1" applyAlignment="1" applyProtection="1">
      <alignment horizontal="right"/>
      <protection hidden="1"/>
    </xf>
    <xf numFmtId="49" fontId="5" fillId="0" borderId="14" xfId="4" applyNumberFormat="1" applyFont="1" applyFill="1" applyBorder="1" applyAlignment="1" applyProtection="1">
      <alignment horizontal="left" vertical="center"/>
      <protection locked="0" hidden="1"/>
    </xf>
    <xf numFmtId="0" fontId="6" fillId="0" borderId="16" xfId="4" applyFont="1" applyFill="1" applyBorder="1" applyAlignment="1">
      <alignment horizontal="left" vertical="center"/>
    </xf>
    <xf numFmtId="0" fontId="22" fillId="0" borderId="0" xfId="6" applyFont="1" applyFill="1" applyBorder="1" applyAlignment="1" applyProtection="1">
      <alignment horizontal="left"/>
      <protection hidden="1"/>
    </xf>
    <xf numFmtId="0" fontId="23" fillId="0" borderId="0" xfId="6" applyFont="1" applyFill="1" applyBorder="1" applyAlignment="1"/>
    <xf numFmtId="0" fontId="25" fillId="0" borderId="0" xfId="6" applyFont="1" applyBorder="1" applyAlignment="1" applyProtection="1">
      <alignment horizontal="left"/>
      <protection hidden="1"/>
    </xf>
    <xf numFmtId="0" fontId="12" fillId="0" borderId="0" xfId="6" applyBorder="1" applyAlignment="1"/>
    <xf numFmtId="0" fontId="12" fillId="0" borderId="12" xfId="6" applyBorder="1" applyAlignment="1"/>
    <xf numFmtId="0" fontId="16" fillId="0" borderId="0" xfId="6" applyFont="1" applyFill="1" applyBorder="1" applyAlignment="1" applyProtection="1">
      <alignment horizontal="left"/>
      <protection hidden="1"/>
    </xf>
    <xf numFmtId="0" fontId="12" fillId="0" borderId="0" xfId="6" applyFill="1" applyBorder="1" applyAlignment="1"/>
    <xf numFmtId="0" fontId="12" fillId="0" borderId="12" xfId="6" applyFill="1" applyBorder="1" applyAlignment="1"/>
    <xf numFmtId="0" fontId="6" fillId="0" borderId="23" xfId="4" applyFont="1" applyBorder="1" applyAlignment="1" applyProtection="1">
      <alignment horizontal="center" vertical="top"/>
      <protection hidden="1"/>
    </xf>
    <xf numFmtId="0" fontId="8" fillId="0" borderId="23" xfId="4" applyFont="1" applyBorder="1" applyAlignment="1">
      <alignment horizontal="center"/>
    </xf>
    <xf numFmtId="0" fontId="8" fillId="0" borderId="24" xfId="4" applyFont="1" applyBorder="1" applyAlignment="1"/>
    <xf numFmtId="0" fontId="13" fillId="0" borderId="19" xfId="4" applyFont="1" applyBorder="1" applyAlignment="1"/>
    <xf numFmtId="0" fontId="13" fillId="0" borderId="7" xfId="4" applyFont="1" applyBorder="1" applyAlignment="1"/>
    <xf numFmtId="0" fontId="6" fillId="0" borderId="0" xfId="4" applyFont="1" applyBorder="1" applyAlignment="1" applyProtection="1">
      <alignment vertical="center"/>
      <protection hidden="1"/>
    </xf>
    <xf numFmtId="0" fontId="8" fillId="0" borderId="0" xfId="4" applyFont="1" applyBorder="1" applyAlignment="1" applyProtection="1">
      <alignment vertical="center"/>
      <protection hidden="1"/>
    </xf>
    <xf numFmtId="49" fontId="5" fillId="0" borderId="14" xfId="4" applyNumberFormat="1" applyFont="1" applyFill="1" applyBorder="1" applyAlignment="1" applyProtection="1">
      <alignment horizontal="center" vertical="center"/>
      <protection locked="0" hidden="1"/>
    </xf>
    <xf numFmtId="49" fontId="5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5" fillId="0" borderId="14" xfId="4" applyFont="1" applyFill="1" applyBorder="1" applyAlignment="1" applyProtection="1">
      <alignment horizontal="left" vertical="center"/>
      <protection locked="0" hidden="1"/>
    </xf>
    <xf numFmtId="0" fontId="8" fillId="0" borderId="15" xfId="4" applyFont="1" applyFill="1" applyBorder="1" applyAlignment="1"/>
    <xf numFmtId="0" fontId="8" fillId="0" borderId="16" xfId="4" applyFont="1" applyFill="1" applyBorder="1" applyAlignment="1"/>
    <xf numFmtId="0" fontId="8" fillId="0" borderId="0" xfId="4" applyFont="1" applyBorder="1" applyAlignment="1" applyProtection="1">
      <alignment horizontal="center" vertical="top"/>
      <protection hidden="1"/>
    </xf>
    <xf numFmtId="0" fontId="8" fillId="0" borderId="0" xfId="4" applyFont="1" applyBorder="1" applyAlignment="1" applyProtection="1">
      <alignment horizontal="center"/>
      <protection hidden="1"/>
    </xf>
    <xf numFmtId="0" fontId="8" fillId="0" borderId="7" xfId="4" applyFont="1" applyBorder="1" applyAlignment="1" applyProtection="1">
      <alignment horizontal="center"/>
      <protection hidden="1"/>
    </xf>
    <xf numFmtId="0" fontId="5" fillId="0" borderId="15" xfId="4" applyFont="1" applyFill="1" applyBorder="1" applyAlignment="1" applyProtection="1">
      <alignment horizontal="left" vertical="center"/>
      <protection locked="0" hidden="1"/>
    </xf>
    <xf numFmtId="0" fontId="5" fillId="0" borderId="16" xfId="4" applyFont="1" applyFill="1" applyBorder="1" applyAlignment="1" applyProtection="1">
      <alignment horizontal="left" vertical="center"/>
      <protection locked="0" hidden="1"/>
    </xf>
    <xf numFmtId="0" fontId="5" fillId="0" borderId="14" xfId="4" applyFont="1" applyFill="1" applyBorder="1" applyAlignment="1" applyProtection="1">
      <alignment horizontal="right" vertical="center"/>
      <protection locked="0" hidden="1"/>
    </xf>
    <xf numFmtId="0" fontId="8" fillId="0" borderId="0" xfId="4" applyFont="1" applyBorder="1" applyAlignment="1" applyProtection="1">
      <alignment vertical="top" wrapText="1"/>
      <protection hidden="1"/>
    </xf>
    <xf numFmtId="0" fontId="8" fillId="0" borderId="0" xfId="4" applyFont="1" applyBorder="1" applyAlignment="1" applyProtection="1">
      <alignment wrapText="1"/>
      <protection hidden="1"/>
    </xf>
    <xf numFmtId="0" fontId="6" fillId="0" borderId="15" xfId="4" applyFont="1" applyFill="1" applyBorder="1" applyAlignment="1">
      <alignment horizontal="left"/>
    </xf>
    <xf numFmtId="0" fontId="6" fillId="0" borderId="16" xfId="4" applyFont="1" applyFill="1" applyBorder="1" applyAlignment="1">
      <alignment horizontal="left"/>
    </xf>
    <xf numFmtId="0" fontId="6" fillId="0" borderId="0" xfId="4" applyFont="1" applyBorder="1" applyAlignment="1" applyProtection="1">
      <alignment horizontal="right" vertical="center"/>
      <protection hidden="1"/>
    </xf>
    <xf numFmtId="0" fontId="6" fillId="0" borderId="6" xfId="4" applyFont="1" applyBorder="1" applyAlignment="1" applyProtection="1">
      <alignment horizontal="center" vertical="center"/>
      <protection hidden="1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8" fillId="0" borderId="0" xfId="4" applyFont="1" applyBorder="1" applyAlignment="1">
      <alignment vertical="center"/>
    </xf>
    <xf numFmtId="0" fontId="8" fillId="0" borderId="12" xfId="4" applyFont="1" applyBorder="1" applyAlignment="1">
      <alignment horizontal="center"/>
    </xf>
    <xf numFmtId="0" fontId="7" fillId="0" borderId="14" xfId="1" applyFill="1" applyBorder="1" applyAlignment="1" applyProtection="1">
      <protection locked="0" hidden="1"/>
    </xf>
    <xf numFmtId="0" fontId="5" fillId="0" borderId="15" xfId="4" applyFont="1" applyFill="1" applyBorder="1" applyAlignment="1" applyProtection="1">
      <protection locked="0" hidden="1"/>
    </xf>
    <xf numFmtId="0" fontId="5" fillId="0" borderId="16" xfId="4" applyFont="1" applyFill="1" applyBorder="1" applyAlignment="1" applyProtection="1">
      <protection locked="0" hidden="1"/>
    </xf>
    <xf numFmtId="0" fontId="26" fillId="0" borderId="14" xfId="1" applyFont="1" applyFill="1" applyBorder="1" applyAlignment="1" applyProtection="1">
      <protection locked="0" hidden="1"/>
    </xf>
    <xf numFmtId="0" fontId="8" fillId="0" borderId="6" xfId="4" applyFont="1" applyBorder="1" applyAlignment="1" applyProtection="1">
      <alignment horizontal="right" vertical="center"/>
      <protection hidden="1"/>
    </xf>
    <xf numFmtId="0" fontId="8" fillId="0" borderId="0" xfId="4" applyFont="1" applyBorder="1" applyAlignment="1" applyProtection="1">
      <alignment horizontal="right"/>
      <protection hidden="1"/>
    </xf>
    <xf numFmtId="0" fontId="6" fillId="0" borderId="15" xfId="4" applyFont="1" applyFill="1" applyBorder="1" applyAlignment="1">
      <alignment horizontal="left" vertical="center"/>
    </xf>
    <xf numFmtId="0" fontId="8" fillId="0" borderId="0" xfId="4" applyFont="1" applyBorder="1" applyAlignment="1" applyProtection="1">
      <alignment horizontal="right" wrapText="1"/>
      <protection hidden="1"/>
    </xf>
    <xf numFmtId="0" fontId="8" fillId="0" borderId="6" xfId="4" applyFont="1" applyBorder="1" applyAlignment="1" applyProtection="1">
      <alignment horizontal="right" wrapText="1"/>
      <protection hidden="1"/>
    </xf>
    <xf numFmtId="0" fontId="5" fillId="0" borderId="6" xfId="4" applyFont="1" applyFill="1" applyBorder="1" applyAlignment="1" applyProtection="1">
      <alignment horizontal="left" vertical="center" wrapText="1"/>
      <protection hidden="1"/>
    </xf>
    <xf numFmtId="0" fontId="5" fillId="0" borderId="0" xfId="4" applyFont="1" applyFill="1" applyBorder="1" applyAlignment="1" applyProtection="1">
      <alignment horizontal="left" vertical="center" wrapText="1"/>
      <protection hidden="1"/>
    </xf>
    <xf numFmtId="0" fontId="5" fillId="0" borderId="12" xfId="4" applyFont="1" applyFill="1" applyBorder="1" applyAlignment="1" applyProtection="1">
      <alignment horizontal="left" vertical="center" wrapText="1"/>
      <protection hidden="1"/>
    </xf>
    <xf numFmtId="0" fontId="14" fillId="0" borderId="6" xfId="4" applyFont="1" applyBorder="1" applyAlignment="1" applyProtection="1">
      <alignment horizontal="center" vertical="center" wrapText="1"/>
      <protection hidden="1"/>
    </xf>
    <xf numFmtId="0" fontId="14" fillId="0" borderId="0" xfId="4" applyFont="1" applyBorder="1" applyAlignment="1" applyProtection="1">
      <alignment horizontal="center" vertical="center" wrapText="1"/>
      <protection hidden="1"/>
    </xf>
    <xf numFmtId="0" fontId="14" fillId="0" borderId="12" xfId="4" applyFont="1" applyBorder="1" applyAlignment="1" applyProtection="1">
      <alignment horizontal="center" vertical="center" wrapText="1"/>
      <protection hidden="1"/>
    </xf>
    <xf numFmtId="0" fontId="3" fillId="0" borderId="6" xfId="4" applyFont="1" applyBorder="1" applyAlignment="1" applyProtection="1">
      <alignment horizontal="right" vertical="center"/>
      <protection hidden="1"/>
    </xf>
    <xf numFmtId="0" fontId="3" fillId="0" borderId="12" xfId="4" applyFont="1" applyBorder="1" applyAlignment="1" applyProtection="1">
      <alignment horizontal="right"/>
      <protection hidden="1"/>
    </xf>
    <xf numFmtId="0" fontId="3" fillId="0" borderId="6" xfId="4" applyFont="1" applyBorder="1" applyAlignment="1" applyProtection="1">
      <alignment horizontal="left" vertical="center" wrapText="1"/>
      <protection hidden="1"/>
    </xf>
    <xf numFmtId="0" fontId="3" fillId="0" borderId="12" xfId="4" applyFont="1" applyBorder="1" applyAlignment="1" applyProtection="1">
      <alignment horizontal="left" wrapText="1"/>
      <protection hidden="1"/>
    </xf>
    <xf numFmtId="1" fontId="5" fillId="0" borderId="14" xfId="4" applyNumberFormat="1" applyFont="1" applyFill="1" applyBorder="1" applyAlignment="1" applyProtection="1">
      <alignment horizontal="center" vertical="center"/>
      <protection locked="0" hidden="1"/>
    </xf>
    <xf numFmtId="1" fontId="5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9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15" xfId="0" applyFont="1" applyFill="1" applyBorder="1" applyAlignment="1" applyProtection="1">
      <alignment horizontal="center" vertical="top" wrapText="1"/>
      <protection hidden="1"/>
    </xf>
    <xf numFmtId="0" fontId="10" fillId="0" borderId="28" xfId="0" applyFont="1" applyFill="1" applyBorder="1" applyAlignment="1" applyProtection="1">
      <alignment vertical="center" wrapText="1"/>
      <protection hidden="1"/>
    </xf>
    <xf numFmtId="0" fontId="10" fillId="0" borderId="29" xfId="0" applyFont="1" applyFill="1" applyBorder="1" applyAlignment="1" applyProtection="1">
      <alignment vertical="center" wrapText="1"/>
      <protection hidden="1"/>
    </xf>
    <xf numFmtId="0" fontId="10" fillId="0" borderId="30" xfId="0" applyFont="1" applyFill="1" applyBorder="1" applyAlignment="1" applyProtection="1">
      <alignment vertical="center" wrapText="1"/>
      <protection hidden="1"/>
    </xf>
    <xf numFmtId="0" fontId="5" fillId="0" borderId="28" xfId="0" applyFont="1" applyFill="1" applyBorder="1" applyAlignment="1" applyProtection="1">
      <alignment horizontal="center" vertical="center" wrapText="1"/>
      <protection hidden="1"/>
    </xf>
    <xf numFmtId="0" fontId="5" fillId="0" borderId="29" xfId="0" applyFont="1" applyFill="1" applyBorder="1" applyAlignment="1" applyProtection="1">
      <alignment horizontal="center" vertical="center" wrapText="1"/>
      <protection hidden="1"/>
    </xf>
    <xf numFmtId="0" fontId="5" fillId="0" borderId="30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 wrapText="1" indent="1"/>
    </xf>
    <xf numFmtId="0" fontId="6" fillId="0" borderId="27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vertical="center"/>
    </xf>
    <xf numFmtId="0" fontId="17" fillId="0" borderId="26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10" fillId="0" borderId="15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>
      <alignment horizontal="left" vertical="center" wrapText="1" indent="1"/>
    </xf>
    <xf numFmtId="0" fontId="5" fillId="0" borderId="27" xfId="0" applyFont="1" applyFill="1" applyBorder="1" applyAlignment="1">
      <alignment horizontal="left" vertical="center" wrapText="1" indent="1"/>
    </xf>
    <xf numFmtId="0" fontId="5" fillId="0" borderId="22" xfId="0" applyFont="1" applyFill="1" applyBorder="1" applyAlignment="1">
      <alignment horizontal="left" vertical="center" wrapText="1" indent="1"/>
    </xf>
    <xf numFmtId="0" fontId="6" fillId="0" borderId="34" xfId="0" applyFont="1" applyFill="1" applyBorder="1" applyAlignment="1">
      <alignment horizontal="left" vertical="center" wrapText="1" indent="1"/>
    </xf>
    <xf numFmtId="0" fontId="6" fillId="0" borderId="35" xfId="0" applyFont="1" applyFill="1" applyBorder="1" applyAlignment="1">
      <alignment horizontal="left" vertical="center" wrapText="1" indent="1"/>
    </xf>
    <xf numFmtId="0" fontId="6" fillId="0" borderId="36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32" xfId="0" applyFont="1" applyFill="1" applyBorder="1" applyAlignment="1">
      <alignment horizontal="left" vertical="center" wrapText="1" indent="1"/>
    </xf>
    <xf numFmtId="0" fontId="5" fillId="0" borderId="33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9" fillId="0" borderId="28" xfId="0" applyFont="1" applyFill="1" applyBorder="1" applyAlignment="1" applyProtection="1">
      <alignment vertical="center" wrapText="1"/>
      <protection hidden="1"/>
    </xf>
    <xf numFmtId="0" fontId="9" fillId="0" borderId="29" xfId="0" applyFont="1" applyFill="1" applyBorder="1" applyAlignment="1" applyProtection="1">
      <alignment vertical="center" wrapText="1"/>
      <protection hidden="1"/>
    </xf>
    <xf numFmtId="0" fontId="9" fillId="0" borderId="3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13" fillId="0" borderId="0" xfId="6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19" fillId="0" borderId="0" xfId="6" applyFont="1" applyFill="1" applyBorder="1" applyAlignment="1" applyProtection="1">
      <alignment horizontal="center" vertical="center"/>
      <protection hidden="1"/>
    </xf>
    <xf numFmtId="14" fontId="19" fillId="0" borderId="0" xfId="6" applyNumberFormat="1" applyFont="1" applyFill="1" applyBorder="1" applyAlignment="1" applyProtection="1">
      <alignment horizontal="center" vertical="center"/>
      <protection locked="0" hidden="1"/>
    </xf>
    <xf numFmtId="0" fontId="2" fillId="0" borderId="0" xfId="6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8">
    <cellStyle name="Hyperlink" xfId="1" builtinId="8"/>
    <cellStyle name="Normal" xfId="0" builtinId="0"/>
    <cellStyle name="Normal 2" xfId="2"/>
    <cellStyle name="Normal 3" xfId="3"/>
    <cellStyle name="Normal 5" xfId="7"/>
    <cellStyle name="Normal_TFI-POD" xfId="4"/>
    <cellStyle name="Obično_Knjiga2" xfId="5"/>
    <cellStyle name="Style 1" xfId="6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capa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tabSelected="1" view="pageBreakPreview" zoomScaleNormal="100" zoomScaleSheetLayoutView="100" workbookViewId="0">
      <selection activeCell="L14" sqref="L14"/>
    </sheetView>
  </sheetViews>
  <sheetFormatPr defaultColWidth="9.140625" defaultRowHeight="12.75"/>
  <cols>
    <col min="1" max="1" width="15.28515625" style="10" customWidth="1"/>
    <col min="2" max="2" width="22.28515625" style="10" customWidth="1"/>
    <col min="3" max="4" width="9.140625" style="10"/>
    <col min="5" max="5" width="11.140625" style="10" customWidth="1"/>
    <col min="6" max="6" width="9.140625" style="10"/>
    <col min="7" max="7" width="15.140625" style="10" customWidth="1"/>
    <col min="8" max="8" width="18" style="10" customWidth="1"/>
    <col min="9" max="9" width="14.42578125" style="10" customWidth="1"/>
    <col min="10" max="16384" width="9.140625" style="10"/>
  </cols>
  <sheetData>
    <row r="1" spans="1:12" ht="15.75">
      <c r="A1" s="158" t="s">
        <v>4</v>
      </c>
      <c r="B1" s="159"/>
      <c r="C1" s="159"/>
      <c r="D1" s="67"/>
      <c r="E1" s="67"/>
      <c r="F1" s="67"/>
      <c r="G1" s="67"/>
      <c r="H1" s="67"/>
      <c r="I1" s="68"/>
      <c r="J1" s="9"/>
      <c r="K1" s="9"/>
      <c r="L1" s="9"/>
    </row>
    <row r="2" spans="1:12">
      <c r="A2" s="192" t="s">
        <v>303</v>
      </c>
      <c r="B2" s="193"/>
      <c r="C2" s="193"/>
      <c r="D2" s="194"/>
      <c r="E2" s="101" t="s">
        <v>304</v>
      </c>
      <c r="F2" s="11"/>
      <c r="G2" s="12" t="s">
        <v>5</v>
      </c>
      <c r="H2" s="101" t="s">
        <v>311</v>
      </c>
      <c r="I2" s="69"/>
      <c r="J2" s="9"/>
      <c r="K2" s="9"/>
      <c r="L2" s="9"/>
    </row>
    <row r="3" spans="1:12">
      <c r="A3" s="70"/>
      <c r="B3" s="13"/>
      <c r="C3" s="13"/>
      <c r="D3" s="13"/>
      <c r="E3" s="14"/>
      <c r="F3" s="14"/>
      <c r="G3" s="13"/>
      <c r="H3" s="13"/>
      <c r="I3" s="71"/>
      <c r="J3" s="9"/>
      <c r="K3" s="9"/>
      <c r="L3" s="9"/>
    </row>
    <row r="4" spans="1:12" ht="15.75">
      <c r="A4" s="195" t="s">
        <v>6</v>
      </c>
      <c r="B4" s="196"/>
      <c r="C4" s="196"/>
      <c r="D4" s="196"/>
      <c r="E4" s="196"/>
      <c r="F4" s="196"/>
      <c r="G4" s="196"/>
      <c r="H4" s="196"/>
      <c r="I4" s="197"/>
      <c r="J4" s="9"/>
      <c r="K4" s="9"/>
      <c r="L4" s="9"/>
    </row>
    <row r="5" spans="1:12">
      <c r="A5" s="72"/>
      <c r="B5" s="15"/>
      <c r="C5" s="15"/>
      <c r="D5" s="15"/>
      <c r="E5" s="16"/>
      <c r="F5" s="73"/>
      <c r="G5" s="17"/>
      <c r="H5" s="18"/>
      <c r="I5" s="74"/>
      <c r="J5" s="9"/>
      <c r="K5" s="9"/>
      <c r="L5" s="9"/>
    </row>
    <row r="6" spans="1:12">
      <c r="A6" s="198" t="s">
        <v>7</v>
      </c>
      <c r="B6" s="199"/>
      <c r="C6" s="162" t="s">
        <v>280</v>
      </c>
      <c r="D6" s="163"/>
      <c r="E6" s="28"/>
      <c r="F6" s="28"/>
      <c r="G6" s="28"/>
      <c r="H6" s="28"/>
      <c r="I6" s="75"/>
      <c r="J6" s="9"/>
      <c r="K6" s="9"/>
      <c r="L6" s="9"/>
    </row>
    <row r="7" spans="1:12">
      <c r="A7" s="76"/>
      <c r="B7" s="21"/>
      <c r="C7" s="15"/>
      <c r="D7" s="15"/>
      <c r="E7" s="28"/>
      <c r="F7" s="28"/>
      <c r="G7" s="28"/>
      <c r="H7" s="28"/>
      <c r="I7" s="75"/>
      <c r="J7" s="9"/>
      <c r="K7" s="9"/>
      <c r="L7" s="9"/>
    </row>
    <row r="8" spans="1:12">
      <c r="A8" s="200" t="s">
        <v>8</v>
      </c>
      <c r="B8" s="201"/>
      <c r="C8" s="162" t="s">
        <v>281</v>
      </c>
      <c r="D8" s="163"/>
      <c r="E8" s="28"/>
      <c r="F8" s="28"/>
      <c r="G8" s="28"/>
      <c r="H8" s="28"/>
      <c r="I8" s="77"/>
      <c r="J8" s="9"/>
      <c r="K8" s="9"/>
      <c r="L8" s="9"/>
    </row>
    <row r="9" spans="1:12">
      <c r="A9" s="78"/>
      <c r="B9" s="45"/>
      <c r="C9" s="19"/>
      <c r="D9" s="25"/>
      <c r="E9" s="15"/>
      <c r="F9" s="15"/>
      <c r="G9" s="15"/>
      <c r="H9" s="15"/>
      <c r="I9" s="77"/>
      <c r="J9" s="9"/>
      <c r="K9" s="9"/>
      <c r="L9" s="9"/>
    </row>
    <row r="10" spans="1:12">
      <c r="A10" s="138" t="s">
        <v>9</v>
      </c>
      <c r="B10" s="190"/>
      <c r="C10" s="162" t="s">
        <v>282</v>
      </c>
      <c r="D10" s="163"/>
      <c r="E10" s="15"/>
      <c r="F10" s="15"/>
      <c r="G10" s="15"/>
      <c r="H10" s="15"/>
      <c r="I10" s="77"/>
      <c r="J10" s="9"/>
      <c r="K10" s="9"/>
      <c r="L10" s="9"/>
    </row>
    <row r="11" spans="1:12">
      <c r="A11" s="191"/>
      <c r="B11" s="190"/>
      <c r="C11" s="15"/>
      <c r="D11" s="15"/>
      <c r="E11" s="15"/>
      <c r="F11" s="15"/>
      <c r="G11" s="15"/>
      <c r="H11" s="15"/>
      <c r="I11" s="77"/>
      <c r="J11" s="9"/>
      <c r="K11" s="9"/>
      <c r="L11" s="9"/>
    </row>
    <row r="12" spans="1:12">
      <c r="A12" s="143" t="s">
        <v>10</v>
      </c>
      <c r="B12" s="144"/>
      <c r="C12" s="164" t="s">
        <v>285</v>
      </c>
      <c r="D12" s="189"/>
      <c r="E12" s="189"/>
      <c r="F12" s="189"/>
      <c r="G12" s="189"/>
      <c r="H12" s="189"/>
      <c r="I12" s="146"/>
      <c r="J12" s="9"/>
      <c r="K12" s="9"/>
      <c r="L12" s="9"/>
    </row>
    <row r="13" spans="1:12">
      <c r="A13" s="76"/>
      <c r="B13" s="21"/>
      <c r="C13" s="20"/>
      <c r="D13" s="15"/>
      <c r="E13" s="15"/>
      <c r="F13" s="15"/>
      <c r="G13" s="15"/>
      <c r="H13" s="15"/>
      <c r="I13" s="77"/>
      <c r="J13" s="9"/>
      <c r="K13" s="9"/>
      <c r="L13" s="9"/>
    </row>
    <row r="14" spans="1:12">
      <c r="A14" s="143" t="s">
        <v>11</v>
      </c>
      <c r="B14" s="144"/>
      <c r="C14" s="202">
        <v>21210</v>
      </c>
      <c r="D14" s="203"/>
      <c r="E14" s="15"/>
      <c r="F14" s="164" t="s">
        <v>286</v>
      </c>
      <c r="G14" s="189"/>
      <c r="H14" s="189"/>
      <c r="I14" s="146"/>
      <c r="J14" s="9"/>
      <c r="K14" s="9"/>
      <c r="L14" s="9"/>
    </row>
    <row r="15" spans="1:12">
      <c r="A15" s="76"/>
      <c r="B15" s="21"/>
      <c r="C15" s="15"/>
      <c r="D15" s="15"/>
      <c r="E15" s="15"/>
      <c r="F15" s="15"/>
      <c r="G15" s="15"/>
      <c r="H15" s="15"/>
      <c r="I15" s="77"/>
      <c r="J15" s="9"/>
      <c r="K15" s="9"/>
      <c r="L15" s="9"/>
    </row>
    <row r="16" spans="1:12">
      <c r="A16" s="143" t="s">
        <v>12</v>
      </c>
      <c r="B16" s="144"/>
      <c r="C16" s="164" t="s">
        <v>287</v>
      </c>
      <c r="D16" s="189"/>
      <c r="E16" s="189"/>
      <c r="F16" s="189"/>
      <c r="G16" s="189"/>
      <c r="H16" s="189"/>
      <c r="I16" s="146"/>
      <c r="J16" s="9"/>
      <c r="K16" s="9"/>
      <c r="L16" s="9"/>
    </row>
    <row r="17" spans="1:12">
      <c r="A17" s="76"/>
      <c r="B17" s="21"/>
      <c r="C17" s="15"/>
      <c r="D17" s="15"/>
      <c r="E17" s="15"/>
      <c r="F17" s="15"/>
      <c r="G17" s="15"/>
      <c r="H17" s="15"/>
      <c r="I17" s="77"/>
      <c r="J17" s="9"/>
      <c r="K17" s="9"/>
      <c r="L17" s="9"/>
    </row>
    <row r="18" spans="1:12">
      <c r="A18" s="143" t="s">
        <v>13</v>
      </c>
      <c r="B18" s="144"/>
      <c r="C18" s="183" t="s">
        <v>305</v>
      </c>
      <c r="D18" s="184"/>
      <c r="E18" s="184"/>
      <c r="F18" s="184"/>
      <c r="G18" s="184"/>
      <c r="H18" s="184"/>
      <c r="I18" s="185"/>
      <c r="J18" s="9"/>
      <c r="K18" s="9"/>
      <c r="L18" s="9"/>
    </row>
    <row r="19" spans="1:12">
      <c r="A19" s="76"/>
      <c r="B19" s="21"/>
      <c r="C19" s="20"/>
      <c r="D19" s="15"/>
      <c r="E19" s="15"/>
      <c r="F19" s="15"/>
      <c r="G19" s="15"/>
      <c r="H19" s="15"/>
      <c r="I19" s="77"/>
      <c r="J19" s="9"/>
      <c r="K19" s="9"/>
      <c r="L19" s="9"/>
    </row>
    <row r="20" spans="1:12">
      <c r="A20" s="143" t="s">
        <v>14</v>
      </c>
      <c r="B20" s="144"/>
      <c r="C20" s="186" t="s">
        <v>283</v>
      </c>
      <c r="D20" s="184"/>
      <c r="E20" s="184"/>
      <c r="F20" s="184"/>
      <c r="G20" s="184"/>
      <c r="H20" s="184"/>
      <c r="I20" s="185"/>
      <c r="J20" s="9"/>
      <c r="K20" s="9"/>
      <c r="L20" s="9"/>
    </row>
    <row r="21" spans="1:12">
      <c r="A21" s="76"/>
      <c r="B21" s="21"/>
      <c r="C21" s="20"/>
      <c r="D21" s="15"/>
      <c r="E21" s="15"/>
      <c r="F21" s="15"/>
      <c r="G21" s="15"/>
      <c r="H21" s="15"/>
      <c r="I21" s="77"/>
      <c r="J21" s="9"/>
      <c r="K21" s="9"/>
      <c r="L21" s="9"/>
    </row>
    <row r="22" spans="1:12">
      <c r="A22" s="143" t="s">
        <v>15</v>
      </c>
      <c r="B22" s="144"/>
      <c r="C22" s="102">
        <v>406</v>
      </c>
      <c r="D22" s="164" t="s">
        <v>286</v>
      </c>
      <c r="E22" s="175"/>
      <c r="F22" s="176"/>
      <c r="G22" s="187"/>
      <c r="H22" s="188"/>
      <c r="I22" s="79"/>
      <c r="J22" s="9"/>
      <c r="K22" s="9"/>
      <c r="L22" s="9"/>
    </row>
    <row r="23" spans="1:12">
      <c r="A23" s="76"/>
      <c r="B23" s="21"/>
      <c r="C23" s="15"/>
      <c r="D23" s="23"/>
      <c r="E23" s="23"/>
      <c r="F23" s="23"/>
      <c r="G23" s="23"/>
      <c r="H23" s="15"/>
      <c r="I23" s="77"/>
      <c r="J23" s="9"/>
      <c r="K23" s="9"/>
      <c r="L23" s="9"/>
    </row>
    <row r="24" spans="1:12">
      <c r="A24" s="143" t="s">
        <v>16</v>
      </c>
      <c r="B24" s="144"/>
      <c r="C24" s="102">
        <v>17</v>
      </c>
      <c r="D24" s="164" t="s">
        <v>288</v>
      </c>
      <c r="E24" s="175"/>
      <c r="F24" s="175"/>
      <c r="G24" s="176"/>
      <c r="H24" s="108" t="s">
        <v>18</v>
      </c>
      <c r="I24" s="129">
        <v>1193</v>
      </c>
      <c r="J24" s="9"/>
      <c r="K24" s="9"/>
      <c r="L24" s="9"/>
    </row>
    <row r="25" spans="1:12">
      <c r="A25" s="76"/>
      <c r="B25" s="21"/>
      <c r="C25" s="15"/>
      <c r="D25" s="23"/>
      <c r="E25" s="23"/>
      <c r="F25" s="23"/>
      <c r="G25" s="21"/>
      <c r="H25" s="109" t="s">
        <v>19</v>
      </c>
      <c r="I25" s="115"/>
      <c r="J25" s="9"/>
      <c r="K25" s="9"/>
      <c r="L25" s="9"/>
    </row>
    <row r="26" spans="1:12">
      <c r="A26" s="143" t="s">
        <v>17</v>
      </c>
      <c r="B26" s="144"/>
      <c r="C26" s="103" t="s">
        <v>289</v>
      </c>
      <c r="D26" s="24"/>
      <c r="E26" s="32"/>
      <c r="F26" s="23"/>
      <c r="G26" s="177" t="s">
        <v>20</v>
      </c>
      <c r="H26" s="144"/>
      <c r="I26" s="104" t="s">
        <v>284</v>
      </c>
      <c r="J26" s="9"/>
      <c r="K26" s="9"/>
      <c r="L26" s="9"/>
    </row>
    <row r="27" spans="1:12">
      <c r="A27" s="76"/>
      <c r="B27" s="21"/>
      <c r="C27" s="15"/>
      <c r="D27" s="23"/>
      <c r="E27" s="23"/>
      <c r="F27" s="23"/>
      <c r="G27" s="23"/>
      <c r="H27" s="15"/>
      <c r="I27" s="80"/>
      <c r="J27" s="9"/>
      <c r="K27" s="9"/>
      <c r="L27" s="9"/>
    </row>
    <row r="28" spans="1:12">
      <c r="A28" s="178" t="s">
        <v>21</v>
      </c>
      <c r="B28" s="179"/>
      <c r="C28" s="180"/>
      <c r="D28" s="180"/>
      <c r="E28" s="179" t="s">
        <v>22</v>
      </c>
      <c r="F28" s="181"/>
      <c r="G28" s="181"/>
      <c r="H28" s="180" t="s">
        <v>23</v>
      </c>
      <c r="I28" s="182"/>
      <c r="J28" s="9"/>
      <c r="K28" s="9"/>
      <c r="L28" s="9"/>
    </row>
    <row r="29" spans="1:12">
      <c r="A29" s="81"/>
      <c r="B29" s="32"/>
      <c r="C29" s="32"/>
      <c r="D29" s="25"/>
      <c r="E29" s="15"/>
      <c r="F29" s="15"/>
      <c r="G29" s="15"/>
      <c r="H29" s="26"/>
      <c r="I29" s="80"/>
      <c r="J29" s="9"/>
      <c r="K29" s="9"/>
      <c r="L29" s="9"/>
    </row>
    <row r="30" spans="1:12">
      <c r="A30" s="172"/>
      <c r="B30" s="165"/>
      <c r="C30" s="165"/>
      <c r="D30" s="166"/>
      <c r="E30" s="172"/>
      <c r="F30" s="165"/>
      <c r="G30" s="165"/>
      <c r="H30" s="162"/>
      <c r="I30" s="163"/>
      <c r="J30" s="9"/>
      <c r="K30" s="9"/>
      <c r="L30" s="9"/>
    </row>
    <row r="31" spans="1:12">
      <c r="A31" s="76"/>
      <c r="B31" s="21"/>
      <c r="C31" s="20"/>
      <c r="D31" s="173"/>
      <c r="E31" s="173"/>
      <c r="F31" s="173"/>
      <c r="G31" s="174"/>
      <c r="H31" s="15"/>
      <c r="I31" s="82"/>
      <c r="J31" s="9"/>
      <c r="K31" s="9"/>
      <c r="L31" s="9"/>
    </row>
    <row r="32" spans="1:12">
      <c r="A32" s="172"/>
      <c r="B32" s="165"/>
      <c r="C32" s="165"/>
      <c r="D32" s="166"/>
      <c r="E32" s="172"/>
      <c r="F32" s="165"/>
      <c r="G32" s="165"/>
      <c r="H32" s="162"/>
      <c r="I32" s="163"/>
      <c r="J32" s="9"/>
      <c r="K32" s="9"/>
      <c r="L32" s="9"/>
    </row>
    <row r="33" spans="1:12">
      <c r="A33" s="76"/>
      <c r="B33" s="21"/>
      <c r="C33" s="20"/>
      <c r="D33" s="27"/>
      <c r="E33" s="27"/>
      <c r="F33" s="27"/>
      <c r="G33" s="28"/>
      <c r="H33" s="15"/>
      <c r="I33" s="83"/>
      <c r="J33" s="9"/>
      <c r="K33" s="9"/>
      <c r="L33" s="9"/>
    </row>
    <row r="34" spans="1:12">
      <c r="A34" s="172"/>
      <c r="B34" s="165"/>
      <c r="C34" s="165"/>
      <c r="D34" s="166"/>
      <c r="E34" s="172"/>
      <c r="F34" s="165"/>
      <c r="G34" s="165"/>
      <c r="H34" s="162"/>
      <c r="I34" s="163"/>
      <c r="J34" s="9"/>
      <c r="K34" s="9"/>
      <c r="L34" s="9"/>
    </row>
    <row r="35" spans="1:12">
      <c r="A35" s="76"/>
      <c r="B35" s="21"/>
      <c r="C35" s="20"/>
      <c r="D35" s="27"/>
      <c r="E35" s="27"/>
      <c r="F35" s="27"/>
      <c r="G35" s="28"/>
      <c r="H35" s="15"/>
      <c r="I35" s="83"/>
      <c r="J35" s="9"/>
      <c r="K35" s="9"/>
      <c r="L35" s="9"/>
    </row>
    <row r="36" spans="1:12">
      <c r="A36" s="172"/>
      <c r="B36" s="165"/>
      <c r="C36" s="165"/>
      <c r="D36" s="166"/>
      <c r="E36" s="172"/>
      <c r="F36" s="165"/>
      <c r="G36" s="165"/>
      <c r="H36" s="162"/>
      <c r="I36" s="163"/>
      <c r="J36" s="9"/>
      <c r="K36" s="9"/>
      <c r="L36" s="9"/>
    </row>
    <row r="37" spans="1:12">
      <c r="A37" s="84"/>
      <c r="B37" s="29"/>
      <c r="C37" s="167"/>
      <c r="D37" s="168"/>
      <c r="E37" s="15"/>
      <c r="F37" s="167"/>
      <c r="G37" s="168"/>
      <c r="H37" s="15"/>
      <c r="I37" s="77"/>
      <c r="J37" s="9"/>
      <c r="K37" s="9"/>
      <c r="L37" s="9"/>
    </row>
    <row r="38" spans="1:12">
      <c r="A38" s="172"/>
      <c r="B38" s="165"/>
      <c r="C38" s="165"/>
      <c r="D38" s="166"/>
      <c r="E38" s="172"/>
      <c r="F38" s="165"/>
      <c r="G38" s="165"/>
      <c r="H38" s="162"/>
      <c r="I38" s="163"/>
      <c r="J38" s="9"/>
      <c r="K38" s="9"/>
      <c r="L38" s="9"/>
    </row>
    <row r="39" spans="1:12">
      <c r="A39" s="84"/>
      <c r="B39" s="29"/>
      <c r="C39" s="30"/>
      <c r="D39" s="31"/>
      <c r="E39" s="15"/>
      <c r="F39" s="30"/>
      <c r="G39" s="31"/>
      <c r="H39" s="15"/>
      <c r="I39" s="77"/>
      <c r="J39" s="9"/>
      <c r="K39" s="9"/>
      <c r="L39" s="9"/>
    </row>
    <row r="40" spans="1:12">
      <c r="A40" s="172"/>
      <c r="B40" s="165"/>
      <c r="C40" s="165"/>
      <c r="D40" s="166"/>
      <c r="E40" s="172"/>
      <c r="F40" s="165"/>
      <c r="G40" s="165"/>
      <c r="H40" s="162"/>
      <c r="I40" s="163"/>
      <c r="J40" s="9"/>
      <c r="K40" s="9"/>
      <c r="L40" s="9"/>
    </row>
    <row r="41" spans="1:12">
      <c r="A41" s="105"/>
      <c r="B41" s="32"/>
      <c r="C41" s="32"/>
      <c r="D41" s="32"/>
      <c r="E41" s="22"/>
      <c r="F41" s="106"/>
      <c r="G41" s="106"/>
      <c r="H41" s="107"/>
      <c r="I41" s="85"/>
      <c r="J41" s="9"/>
      <c r="K41" s="9"/>
      <c r="L41" s="9"/>
    </row>
    <row r="42" spans="1:12">
      <c r="A42" s="84"/>
      <c r="B42" s="29"/>
      <c r="C42" s="30"/>
      <c r="D42" s="31"/>
      <c r="E42" s="15"/>
      <c r="F42" s="30"/>
      <c r="G42" s="31"/>
      <c r="H42" s="15"/>
      <c r="I42" s="77"/>
      <c r="J42" s="9"/>
      <c r="K42" s="9"/>
      <c r="L42" s="9"/>
    </row>
    <row r="43" spans="1:12">
      <c r="A43" s="86"/>
      <c r="B43" s="33"/>
      <c r="C43" s="33"/>
      <c r="D43" s="19"/>
      <c r="E43" s="19"/>
      <c r="F43" s="33"/>
      <c r="G43" s="19"/>
      <c r="H43" s="19"/>
      <c r="I43" s="87"/>
      <c r="J43" s="9"/>
      <c r="K43" s="9"/>
      <c r="L43" s="9"/>
    </row>
    <row r="44" spans="1:12">
      <c r="A44" s="138" t="s">
        <v>24</v>
      </c>
      <c r="B44" s="139"/>
      <c r="C44" s="162"/>
      <c r="D44" s="163"/>
      <c r="E44" s="25"/>
      <c r="F44" s="164"/>
      <c r="G44" s="165"/>
      <c r="H44" s="165"/>
      <c r="I44" s="166"/>
      <c r="J44" s="9"/>
      <c r="K44" s="9"/>
      <c r="L44" s="9"/>
    </row>
    <row r="45" spans="1:12">
      <c r="A45" s="84"/>
      <c r="B45" s="29"/>
      <c r="C45" s="167"/>
      <c r="D45" s="168"/>
      <c r="E45" s="15"/>
      <c r="F45" s="167"/>
      <c r="G45" s="169"/>
      <c r="H45" s="34"/>
      <c r="I45" s="88"/>
      <c r="J45" s="9"/>
      <c r="K45" s="9"/>
      <c r="L45" s="9"/>
    </row>
    <row r="46" spans="1:12">
      <c r="A46" s="138" t="s">
        <v>25</v>
      </c>
      <c r="B46" s="139"/>
      <c r="C46" s="164" t="s">
        <v>307</v>
      </c>
      <c r="D46" s="170"/>
      <c r="E46" s="170"/>
      <c r="F46" s="170"/>
      <c r="G46" s="170"/>
      <c r="H46" s="170"/>
      <c r="I46" s="171"/>
      <c r="J46" s="9"/>
      <c r="K46" s="9"/>
      <c r="L46" s="9"/>
    </row>
    <row r="47" spans="1:12">
      <c r="A47" s="76"/>
      <c r="B47" s="21"/>
      <c r="C47" s="110" t="s">
        <v>26</v>
      </c>
      <c r="D47" s="15"/>
      <c r="E47" s="15"/>
      <c r="F47" s="15"/>
      <c r="G47" s="15"/>
      <c r="H47" s="15"/>
      <c r="I47" s="77"/>
      <c r="J47" s="9"/>
      <c r="K47" s="9"/>
      <c r="L47" s="9"/>
    </row>
    <row r="48" spans="1:12">
      <c r="A48" s="138" t="s">
        <v>27</v>
      </c>
      <c r="B48" s="139"/>
      <c r="C48" s="145" t="s">
        <v>308</v>
      </c>
      <c r="D48" s="141"/>
      <c r="E48" s="142"/>
      <c r="F48" s="15"/>
      <c r="G48" s="108" t="s">
        <v>28</v>
      </c>
      <c r="H48" s="145" t="s">
        <v>309</v>
      </c>
      <c r="I48" s="142"/>
      <c r="J48" s="9"/>
      <c r="K48" s="9"/>
      <c r="L48" s="9"/>
    </row>
    <row r="49" spans="1:12">
      <c r="A49" s="76"/>
      <c r="B49" s="21"/>
      <c r="C49" s="20"/>
      <c r="D49" s="15"/>
      <c r="E49" s="15"/>
      <c r="F49" s="15"/>
      <c r="G49" s="15"/>
      <c r="H49" s="15"/>
      <c r="I49" s="77"/>
      <c r="J49" s="9"/>
      <c r="K49" s="9"/>
      <c r="L49" s="9"/>
    </row>
    <row r="50" spans="1:12">
      <c r="A50" s="138" t="s">
        <v>13</v>
      </c>
      <c r="B50" s="139"/>
      <c r="C50" s="140" t="s">
        <v>310</v>
      </c>
      <c r="D50" s="141"/>
      <c r="E50" s="141"/>
      <c r="F50" s="141"/>
      <c r="G50" s="141"/>
      <c r="H50" s="141"/>
      <c r="I50" s="142"/>
      <c r="J50" s="9"/>
      <c r="K50" s="9"/>
      <c r="L50" s="9"/>
    </row>
    <row r="51" spans="1:12">
      <c r="A51" s="76"/>
      <c r="B51" s="21"/>
      <c r="C51" s="15"/>
      <c r="D51" s="15"/>
      <c r="E51" s="15"/>
      <c r="F51" s="15"/>
      <c r="G51" s="15"/>
      <c r="H51" s="15"/>
      <c r="I51" s="77"/>
      <c r="J51" s="9"/>
      <c r="K51" s="9"/>
      <c r="L51" s="9"/>
    </row>
    <row r="52" spans="1:12">
      <c r="A52" s="143" t="s">
        <v>29</v>
      </c>
      <c r="B52" s="144"/>
      <c r="C52" s="145" t="s">
        <v>306</v>
      </c>
      <c r="D52" s="141"/>
      <c r="E52" s="141"/>
      <c r="F52" s="141"/>
      <c r="G52" s="141"/>
      <c r="H52" s="141"/>
      <c r="I52" s="146"/>
      <c r="J52" s="9"/>
      <c r="K52" s="9"/>
      <c r="L52" s="9"/>
    </row>
    <row r="53" spans="1:12">
      <c r="A53" s="89"/>
      <c r="B53" s="19"/>
      <c r="C53" s="160" t="s">
        <v>30</v>
      </c>
      <c r="D53" s="161"/>
      <c r="E53" s="161"/>
      <c r="F53" s="161"/>
      <c r="G53" s="161"/>
      <c r="H53" s="161"/>
      <c r="I53" s="90"/>
      <c r="J53" s="9"/>
      <c r="K53" s="9"/>
      <c r="L53" s="9"/>
    </row>
    <row r="54" spans="1:12">
      <c r="A54" s="89"/>
      <c r="B54" s="19"/>
      <c r="C54" s="35"/>
      <c r="D54" s="35"/>
      <c r="E54" s="35"/>
      <c r="F54" s="35"/>
      <c r="G54" s="35"/>
      <c r="H54" s="35"/>
      <c r="I54" s="90"/>
      <c r="J54" s="9"/>
      <c r="K54" s="9"/>
      <c r="L54" s="9"/>
    </row>
    <row r="55" spans="1:12">
      <c r="A55" s="89"/>
      <c r="B55" s="147" t="s">
        <v>38</v>
      </c>
      <c r="C55" s="148"/>
      <c r="D55" s="148"/>
      <c r="E55" s="148"/>
      <c r="F55" s="44"/>
      <c r="G55" s="44"/>
      <c r="H55" s="44"/>
      <c r="I55" s="91"/>
      <c r="J55" s="9"/>
      <c r="K55" s="9"/>
      <c r="L55" s="9"/>
    </row>
    <row r="56" spans="1:12">
      <c r="A56" s="89"/>
      <c r="B56" s="149" t="s">
        <v>31</v>
      </c>
      <c r="C56" s="150"/>
      <c r="D56" s="150"/>
      <c r="E56" s="150"/>
      <c r="F56" s="150"/>
      <c r="G56" s="150"/>
      <c r="H56" s="150"/>
      <c r="I56" s="151"/>
      <c r="J56" s="9"/>
      <c r="K56" s="9"/>
      <c r="L56" s="9"/>
    </row>
    <row r="57" spans="1:12">
      <c r="A57" s="89"/>
      <c r="B57" s="149" t="s">
        <v>32</v>
      </c>
      <c r="C57" s="150"/>
      <c r="D57" s="150"/>
      <c r="E57" s="150"/>
      <c r="F57" s="150"/>
      <c r="G57" s="150"/>
      <c r="H57" s="150"/>
      <c r="I57" s="91"/>
      <c r="J57" s="9"/>
      <c r="K57" s="9"/>
      <c r="L57" s="9"/>
    </row>
    <row r="58" spans="1:12">
      <c r="A58" s="89"/>
      <c r="B58" s="152" t="s">
        <v>39</v>
      </c>
      <c r="C58" s="153"/>
      <c r="D58" s="153"/>
      <c r="E58" s="153"/>
      <c r="F58" s="153"/>
      <c r="G58" s="153"/>
      <c r="H58" s="153"/>
      <c r="I58" s="154"/>
      <c r="J58" s="9"/>
      <c r="K58" s="9"/>
      <c r="L58" s="9"/>
    </row>
    <row r="59" spans="1:12">
      <c r="A59" s="89"/>
      <c r="B59" s="149" t="s">
        <v>33</v>
      </c>
      <c r="C59" s="150"/>
      <c r="D59" s="150"/>
      <c r="E59" s="150"/>
      <c r="F59" s="150"/>
      <c r="G59" s="150"/>
      <c r="H59" s="150"/>
      <c r="I59" s="151"/>
      <c r="J59" s="9"/>
      <c r="K59" s="9"/>
      <c r="L59" s="9"/>
    </row>
    <row r="60" spans="1:12">
      <c r="A60" s="89"/>
      <c r="B60" s="92"/>
      <c r="C60" s="93"/>
      <c r="D60" s="93"/>
      <c r="E60" s="93"/>
      <c r="F60" s="93"/>
      <c r="G60" s="93"/>
      <c r="H60" s="93"/>
      <c r="I60" s="94"/>
      <c r="J60" s="9"/>
      <c r="K60" s="9"/>
      <c r="L60" s="9"/>
    </row>
    <row r="61" spans="1:12" ht="13.5" thickBot="1">
      <c r="A61" s="95" t="s">
        <v>1</v>
      </c>
      <c r="B61" s="15"/>
      <c r="C61" s="15"/>
      <c r="D61" s="15"/>
      <c r="E61" s="15"/>
      <c r="F61" s="15"/>
      <c r="G61" s="36"/>
      <c r="H61" s="37"/>
      <c r="I61" s="96"/>
      <c r="J61" s="9"/>
      <c r="K61" s="9"/>
      <c r="L61" s="9"/>
    </row>
    <row r="62" spans="1:12">
      <c r="A62" s="72"/>
      <c r="B62" s="15"/>
      <c r="C62" s="15"/>
      <c r="D62" s="15"/>
      <c r="E62" s="113" t="s">
        <v>40</v>
      </c>
      <c r="F62" s="32"/>
      <c r="G62" s="155" t="s">
        <v>34</v>
      </c>
      <c r="H62" s="156"/>
      <c r="I62" s="157"/>
      <c r="J62" s="9"/>
      <c r="K62" s="9"/>
      <c r="L62" s="9"/>
    </row>
    <row r="63" spans="1:12">
      <c r="A63" s="97"/>
      <c r="B63" s="98"/>
      <c r="C63" s="99"/>
      <c r="D63" s="99"/>
      <c r="E63" s="99"/>
      <c r="F63" s="99"/>
      <c r="G63" s="136"/>
      <c r="H63" s="137"/>
      <c r="I63" s="100"/>
      <c r="J63" s="9"/>
      <c r="K63" s="9"/>
      <c r="L63" s="9"/>
    </row>
  </sheetData>
  <protectedRanges>
    <protectedRange sqref="A30:I30 A32:I32 A34:D34" name="Range1"/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F14:I14" name="Range1_8"/>
    <protectedRange sqref="C16:I16" name="Range1_9"/>
    <protectedRange sqref="C20:I20" name="Range1_11"/>
    <protectedRange sqref="C22" name="Range1_12"/>
    <protectedRange sqref="D22:F22" name="Range1_13"/>
    <protectedRange sqref="C24:G24" name="Range1_14"/>
    <protectedRange sqref="C26" name="Range1_15"/>
    <protectedRange sqref="I26" name="Range1_16"/>
    <protectedRange sqref="H2" name="Range1_2"/>
    <protectedRange sqref="C18:I18" name="Range1_18"/>
    <protectedRange sqref="I24" name="Range1_10"/>
  </protectedRanges>
  <mergeCells count="73">
    <mergeCell ref="A16:B16"/>
    <mergeCell ref="C16:I16"/>
    <mergeCell ref="A10:B11"/>
    <mergeCell ref="C10:D10"/>
    <mergeCell ref="A2:D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  <mergeCell ref="A18:B18"/>
    <mergeCell ref="C18:I18"/>
    <mergeCell ref="A20:B20"/>
    <mergeCell ref="C20:I20"/>
    <mergeCell ref="A22:B22"/>
    <mergeCell ref="D22:F22"/>
    <mergeCell ref="G22:H22"/>
    <mergeCell ref="A24:B24"/>
    <mergeCell ref="D24:G24"/>
    <mergeCell ref="A26:B26"/>
    <mergeCell ref="G26:H26"/>
    <mergeCell ref="A28:D28"/>
    <mergeCell ref="E28:G28"/>
    <mergeCell ref="H28:I28"/>
    <mergeCell ref="A30:D30"/>
    <mergeCell ref="E30:G30"/>
    <mergeCell ref="H30:I30"/>
    <mergeCell ref="D31:G31"/>
    <mergeCell ref="A32:D32"/>
    <mergeCell ref="E32:G32"/>
    <mergeCell ref="H32:I32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48:B48"/>
    <mergeCell ref="C48:E48"/>
    <mergeCell ref="H48:I48"/>
    <mergeCell ref="A1:C1"/>
    <mergeCell ref="C53:H53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G62:I62"/>
  </mergeCells>
  <phoneticPr fontId="4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1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view="pageBreakPreview" zoomScaleNormal="110" zoomScaleSheetLayoutView="100" workbookViewId="0">
      <selection activeCell="M105" sqref="M105"/>
    </sheetView>
  </sheetViews>
  <sheetFormatPr defaultColWidth="9.140625" defaultRowHeight="12.75"/>
  <cols>
    <col min="1" max="8" width="9.140625" style="46"/>
    <col min="9" max="11" width="12" style="46" customWidth="1"/>
    <col min="12" max="16384" width="9.140625" style="46"/>
  </cols>
  <sheetData>
    <row r="1" spans="1:11" ht="15.75">
      <c r="A1" s="214" t="s">
        <v>35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>
      <c r="A2" s="215" t="s">
        <v>312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>
      <c r="A3" s="216" t="s">
        <v>290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ht="22.5">
      <c r="A4" s="219" t="s">
        <v>36</v>
      </c>
      <c r="B4" s="220"/>
      <c r="C4" s="220"/>
      <c r="D4" s="220"/>
      <c r="E4" s="220"/>
      <c r="F4" s="220"/>
      <c r="G4" s="220"/>
      <c r="H4" s="221"/>
      <c r="I4" s="111" t="s">
        <v>37</v>
      </c>
      <c r="J4" s="112" t="s">
        <v>143</v>
      </c>
      <c r="K4" s="111" t="s">
        <v>144</v>
      </c>
    </row>
    <row r="5" spans="1:11">
      <c r="A5" s="204">
        <v>1</v>
      </c>
      <c r="B5" s="204"/>
      <c r="C5" s="204"/>
      <c r="D5" s="204"/>
      <c r="E5" s="204"/>
      <c r="F5" s="204"/>
      <c r="G5" s="204"/>
      <c r="H5" s="204"/>
      <c r="I5" s="52">
        <v>2</v>
      </c>
      <c r="J5" s="49">
        <v>3</v>
      </c>
      <c r="K5" s="49">
        <v>4</v>
      </c>
    </row>
    <row r="6" spans="1:11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7"/>
    </row>
    <row r="7" spans="1:11">
      <c r="A7" s="208" t="s">
        <v>41</v>
      </c>
      <c r="B7" s="209"/>
      <c r="C7" s="209"/>
      <c r="D7" s="209"/>
      <c r="E7" s="209"/>
      <c r="F7" s="209"/>
      <c r="G7" s="209"/>
      <c r="H7" s="210"/>
      <c r="I7" s="3">
        <v>1</v>
      </c>
      <c r="J7" s="5">
        <v>0</v>
      </c>
      <c r="K7" s="5">
        <v>0</v>
      </c>
    </row>
    <row r="8" spans="1:11">
      <c r="A8" s="211" t="s">
        <v>292</v>
      </c>
      <c r="B8" s="212"/>
      <c r="C8" s="212"/>
      <c r="D8" s="212"/>
      <c r="E8" s="212"/>
      <c r="F8" s="212"/>
      <c r="G8" s="212"/>
      <c r="H8" s="213"/>
      <c r="I8" s="1">
        <v>2</v>
      </c>
      <c r="J8" s="121">
        <f>J9+J16+J26+J35+J39</f>
        <v>1022628682.12</v>
      </c>
      <c r="K8" s="121">
        <f>K9+K16+K26+K35+K39</f>
        <v>884811103.47000015</v>
      </c>
    </row>
    <row r="9" spans="1:11">
      <c r="A9" s="211" t="s">
        <v>47</v>
      </c>
      <c r="B9" s="212"/>
      <c r="C9" s="212"/>
      <c r="D9" s="212"/>
      <c r="E9" s="212"/>
      <c r="F9" s="212"/>
      <c r="G9" s="212"/>
      <c r="H9" s="213"/>
      <c r="I9" s="1">
        <v>3</v>
      </c>
      <c r="J9" s="121">
        <f>SUM(J10:J15)</f>
        <v>99185975.640000015</v>
      </c>
      <c r="K9" s="121">
        <f>SUM(K10:K15)</f>
        <v>93708907.340000018</v>
      </c>
    </row>
    <row r="10" spans="1:11">
      <c r="A10" s="222" t="s">
        <v>42</v>
      </c>
      <c r="B10" s="223"/>
      <c r="C10" s="223"/>
      <c r="D10" s="223"/>
      <c r="E10" s="223"/>
      <c r="F10" s="223"/>
      <c r="G10" s="223"/>
      <c r="H10" s="224"/>
      <c r="I10" s="1">
        <v>4</v>
      </c>
      <c r="J10" s="116">
        <v>63178571.470000014</v>
      </c>
      <c r="K10" s="116">
        <v>72129886.550000012</v>
      </c>
    </row>
    <row r="11" spans="1:11">
      <c r="A11" s="222" t="s">
        <v>43</v>
      </c>
      <c r="B11" s="223"/>
      <c r="C11" s="223"/>
      <c r="D11" s="223"/>
      <c r="E11" s="223"/>
      <c r="F11" s="223"/>
      <c r="G11" s="223"/>
      <c r="H11" s="224"/>
      <c r="I11" s="1">
        <v>5</v>
      </c>
      <c r="J11" s="116">
        <v>1403157.05</v>
      </c>
      <c r="K11" s="116">
        <v>1297746.3100000005</v>
      </c>
    </row>
    <row r="12" spans="1:11">
      <c r="A12" s="222" t="s">
        <v>0</v>
      </c>
      <c r="B12" s="223"/>
      <c r="C12" s="223"/>
      <c r="D12" s="223"/>
      <c r="E12" s="223"/>
      <c r="F12" s="223"/>
      <c r="G12" s="223"/>
      <c r="H12" s="224"/>
      <c r="I12" s="1">
        <v>6</v>
      </c>
      <c r="J12" s="6">
        <v>0</v>
      </c>
      <c r="K12" s="6">
        <v>0</v>
      </c>
    </row>
    <row r="13" spans="1:11">
      <c r="A13" s="222" t="s">
        <v>54</v>
      </c>
      <c r="B13" s="223"/>
      <c r="C13" s="223"/>
      <c r="D13" s="223"/>
      <c r="E13" s="223"/>
      <c r="F13" s="223"/>
      <c r="G13" s="223"/>
      <c r="H13" s="224"/>
      <c r="I13" s="1">
        <v>7</v>
      </c>
      <c r="J13" s="6">
        <v>0</v>
      </c>
      <c r="K13" s="6">
        <v>0</v>
      </c>
    </row>
    <row r="14" spans="1:11">
      <c r="A14" s="222" t="s">
        <v>44</v>
      </c>
      <c r="B14" s="223"/>
      <c r="C14" s="223"/>
      <c r="D14" s="223"/>
      <c r="E14" s="223"/>
      <c r="F14" s="223"/>
      <c r="G14" s="223"/>
      <c r="H14" s="224"/>
      <c r="I14" s="1">
        <v>8</v>
      </c>
      <c r="J14" s="6">
        <v>34604247.119999997</v>
      </c>
      <c r="K14" s="6">
        <v>20281274.48</v>
      </c>
    </row>
    <row r="15" spans="1:11">
      <c r="A15" s="222" t="s">
        <v>45</v>
      </c>
      <c r="B15" s="223"/>
      <c r="C15" s="223"/>
      <c r="D15" s="223"/>
      <c r="E15" s="223"/>
      <c r="F15" s="223"/>
      <c r="G15" s="223"/>
      <c r="H15" s="224"/>
      <c r="I15" s="1">
        <v>9</v>
      </c>
      <c r="J15" s="6">
        <v>0</v>
      </c>
      <c r="K15" s="6">
        <v>0</v>
      </c>
    </row>
    <row r="16" spans="1:11">
      <c r="A16" s="211" t="s">
        <v>46</v>
      </c>
      <c r="B16" s="212"/>
      <c r="C16" s="212"/>
      <c r="D16" s="212"/>
      <c r="E16" s="212"/>
      <c r="F16" s="212"/>
      <c r="G16" s="212"/>
      <c r="H16" s="213"/>
      <c r="I16" s="1">
        <v>10</v>
      </c>
      <c r="J16" s="121">
        <f>SUM(J17:J25)</f>
        <v>511441984.34999996</v>
      </c>
      <c r="K16" s="121">
        <f>SUM(K17:K25)</f>
        <v>498847518.77000004</v>
      </c>
    </row>
    <row r="17" spans="1:11">
      <c r="A17" s="222" t="s">
        <v>48</v>
      </c>
      <c r="B17" s="223"/>
      <c r="C17" s="223"/>
      <c r="D17" s="223"/>
      <c r="E17" s="223"/>
      <c r="F17" s="223"/>
      <c r="G17" s="223"/>
      <c r="H17" s="224"/>
      <c r="I17" s="1">
        <v>11</v>
      </c>
      <c r="J17" s="116">
        <v>139976598.72</v>
      </c>
      <c r="K17" s="116">
        <v>147283498.68000001</v>
      </c>
    </row>
    <row r="18" spans="1:11">
      <c r="A18" s="222" t="s">
        <v>49</v>
      </c>
      <c r="B18" s="223"/>
      <c r="C18" s="223"/>
      <c r="D18" s="223"/>
      <c r="E18" s="223"/>
      <c r="F18" s="223"/>
      <c r="G18" s="223"/>
      <c r="H18" s="224"/>
      <c r="I18" s="1">
        <v>12</v>
      </c>
      <c r="J18" s="116">
        <v>193773749.53999999</v>
      </c>
      <c r="K18" s="116">
        <v>191426470.41000003</v>
      </c>
    </row>
    <row r="19" spans="1:11">
      <c r="A19" s="222" t="s">
        <v>50</v>
      </c>
      <c r="B19" s="223"/>
      <c r="C19" s="223"/>
      <c r="D19" s="223"/>
      <c r="E19" s="223"/>
      <c r="F19" s="223"/>
      <c r="G19" s="223"/>
      <c r="H19" s="224"/>
      <c r="I19" s="1">
        <v>13</v>
      </c>
      <c r="J19" s="116">
        <v>157835415.80000007</v>
      </c>
      <c r="K19" s="116">
        <v>141736206.25000003</v>
      </c>
    </row>
    <row r="20" spans="1:11">
      <c r="A20" s="222" t="s">
        <v>52</v>
      </c>
      <c r="B20" s="223"/>
      <c r="C20" s="223"/>
      <c r="D20" s="223"/>
      <c r="E20" s="223"/>
      <c r="F20" s="223"/>
      <c r="G20" s="223"/>
      <c r="H20" s="224"/>
      <c r="I20" s="1">
        <v>14</v>
      </c>
      <c r="J20" s="116">
        <v>12045278.269999921</v>
      </c>
      <c r="K20" s="116">
        <v>11705049.460000005</v>
      </c>
    </row>
    <row r="21" spans="1:11">
      <c r="A21" s="222" t="s">
        <v>51</v>
      </c>
      <c r="B21" s="223"/>
      <c r="C21" s="223"/>
      <c r="D21" s="223"/>
      <c r="E21" s="223"/>
      <c r="F21" s="223"/>
      <c r="G21" s="223"/>
      <c r="H21" s="224"/>
      <c r="I21" s="1">
        <v>15</v>
      </c>
      <c r="J21" s="116">
        <v>0</v>
      </c>
      <c r="K21" s="116">
        <v>0</v>
      </c>
    </row>
    <row r="22" spans="1:11">
      <c r="A22" s="222" t="s">
        <v>53</v>
      </c>
      <c r="B22" s="223"/>
      <c r="C22" s="223"/>
      <c r="D22" s="223"/>
      <c r="E22" s="223"/>
      <c r="F22" s="223"/>
      <c r="G22" s="223"/>
      <c r="H22" s="224"/>
      <c r="I22" s="1">
        <v>16</v>
      </c>
      <c r="J22" s="116">
        <v>0</v>
      </c>
      <c r="K22" s="116">
        <v>0</v>
      </c>
    </row>
    <row r="23" spans="1:11">
      <c r="A23" s="222" t="s">
        <v>55</v>
      </c>
      <c r="B23" s="223"/>
      <c r="C23" s="223"/>
      <c r="D23" s="223"/>
      <c r="E23" s="223"/>
      <c r="F23" s="223"/>
      <c r="G23" s="223"/>
      <c r="H23" s="224"/>
      <c r="I23" s="1">
        <v>17</v>
      </c>
      <c r="J23" s="116">
        <v>7810942.0200000098</v>
      </c>
      <c r="K23" s="116">
        <v>6696293.9699999997</v>
      </c>
    </row>
    <row r="24" spans="1:11">
      <c r="A24" s="222" t="s">
        <v>56</v>
      </c>
      <c r="B24" s="223"/>
      <c r="C24" s="223"/>
      <c r="D24" s="223"/>
      <c r="E24" s="223"/>
      <c r="F24" s="223"/>
      <c r="G24" s="223"/>
      <c r="H24" s="224"/>
      <c r="I24" s="1">
        <v>18</v>
      </c>
      <c r="J24" s="116">
        <v>0</v>
      </c>
      <c r="K24" s="116">
        <v>0</v>
      </c>
    </row>
    <row r="25" spans="1:11">
      <c r="A25" s="222" t="s">
        <v>57</v>
      </c>
      <c r="B25" s="223"/>
      <c r="C25" s="223"/>
      <c r="D25" s="223"/>
      <c r="E25" s="223"/>
      <c r="F25" s="223"/>
      <c r="G25" s="223"/>
      <c r="H25" s="224"/>
      <c r="I25" s="1">
        <v>19</v>
      </c>
      <c r="J25" s="116">
        <v>0</v>
      </c>
      <c r="K25" s="116">
        <v>0</v>
      </c>
    </row>
    <row r="26" spans="1:11">
      <c r="A26" s="211" t="s">
        <v>66</v>
      </c>
      <c r="B26" s="212"/>
      <c r="C26" s="212"/>
      <c r="D26" s="212"/>
      <c r="E26" s="212"/>
      <c r="F26" s="212"/>
      <c r="G26" s="212"/>
      <c r="H26" s="213"/>
      <c r="I26" s="1">
        <v>20</v>
      </c>
      <c r="J26" s="121">
        <f>SUM(J27:J34)</f>
        <v>187263124.69999999</v>
      </c>
      <c r="K26" s="121">
        <f>SUM(K27:K34)</f>
        <v>153112669.06</v>
      </c>
    </row>
    <row r="27" spans="1:11">
      <c r="A27" s="222" t="s">
        <v>58</v>
      </c>
      <c r="B27" s="223"/>
      <c r="C27" s="223"/>
      <c r="D27" s="223"/>
      <c r="E27" s="223"/>
      <c r="F27" s="223"/>
      <c r="G27" s="223"/>
      <c r="H27" s="224"/>
      <c r="I27" s="1">
        <v>21</v>
      </c>
      <c r="J27" s="116">
        <v>44376244.510000005</v>
      </c>
      <c r="K27" s="116">
        <v>44383495.140000008</v>
      </c>
    </row>
    <row r="28" spans="1:11">
      <c r="A28" s="222" t="s">
        <v>59</v>
      </c>
      <c r="B28" s="223"/>
      <c r="C28" s="223"/>
      <c r="D28" s="223"/>
      <c r="E28" s="223"/>
      <c r="F28" s="223"/>
      <c r="G28" s="223"/>
      <c r="H28" s="224"/>
      <c r="I28" s="1">
        <v>22</v>
      </c>
      <c r="J28" s="116">
        <v>75023792.010000005</v>
      </c>
      <c r="K28" s="116">
        <v>81988723.870000005</v>
      </c>
    </row>
    <row r="29" spans="1:11">
      <c r="A29" s="222" t="s">
        <v>60</v>
      </c>
      <c r="B29" s="223"/>
      <c r="C29" s="223"/>
      <c r="D29" s="223"/>
      <c r="E29" s="223"/>
      <c r="F29" s="223"/>
      <c r="G29" s="223"/>
      <c r="H29" s="224"/>
      <c r="I29" s="1">
        <v>23</v>
      </c>
      <c r="J29" s="116">
        <v>21779204.57</v>
      </c>
      <c r="K29" s="116">
        <v>21779154.57</v>
      </c>
    </row>
    <row r="30" spans="1:11">
      <c r="A30" s="222" t="s">
        <v>61</v>
      </c>
      <c r="B30" s="223"/>
      <c r="C30" s="223"/>
      <c r="D30" s="223"/>
      <c r="E30" s="223"/>
      <c r="F30" s="223"/>
      <c r="G30" s="223"/>
      <c r="H30" s="224"/>
      <c r="I30" s="1">
        <v>24</v>
      </c>
      <c r="J30" s="116">
        <v>37733977.009999998</v>
      </c>
      <c r="K30" s="116">
        <v>0</v>
      </c>
    </row>
    <row r="31" spans="1:11">
      <c r="A31" s="222" t="s">
        <v>62</v>
      </c>
      <c r="B31" s="223"/>
      <c r="C31" s="223"/>
      <c r="D31" s="223"/>
      <c r="E31" s="223"/>
      <c r="F31" s="223"/>
      <c r="G31" s="223"/>
      <c r="H31" s="224"/>
      <c r="I31" s="1">
        <v>25</v>
      </c>
      <c r="J31" s="116">
        <v>61700</v>
      </c>
      <c r="K31" s="116">
        <v>61700</v>
      </c>
    </row>
    <row r="32" spans="1:11">
      <c r="A32" s="222" t="s">
        <v>63</v>
      </c>
      <c r="B32" s="223"/>
      <c r="C32" s="223"/>
      <c r="D32" s="223"/>
      <c r="E32" s="223"/>
      <c r="F32" s="223"/>
      <c r="G32" s="223"/>
      <c r="H32" s="224"/>
      <c r="I32" s="1">
        <v>26</v>
      </c>
      <c r="J32" s="116">
        <v>8288206.5999999996</v>
      </c>
      <c r="K32" s="116">
        <v>4899595.4800000004</v>
      </c>
    </row>
    <row r="33" spans="1:11">
      <c r="A33" s="222" t="s">
        <v>64</v>
      </c>
      <c r="B33" s="223"/>
      <c r="C33" s="223"/>
      <c r="D33" s="223"/>
      <c r="E33" s="223"/>
      <c r="F33" s="223"/>
      <c r="G33" s="223"/>
      <c r="H33" s="224"/>
      <c r="I33" s="1">
        <v>27</v>
      </c>
      <c r="J33" s="116">
        <v>0</v>
      </c>
      <c r="K33" s="116">
        <v>0</v>
      </c>
    </row>
    <row r="34" spans="1:11">
      <c r="A34" s="222" t="s">
        <v>65</v>
      </c>
      <c r="B34" s="223"/>
      <c r="C34" s="223"/>
      <c r="D34" s="223"/>
      <c r="E34" s="223"/>
      <c r="F34" s="223"/>
      <c r="G34" s="223"/>
      <c r="H34" s="224"/>
      <c r="I34" s="1">
        <v>28</v>
      </c>
      <c r="J34" s="116">
        <v>0</v>
      </c>
      <c r="K34" s="116">
        <v>0</v>
      </c>
    </row>
    <row r="35" spans="1:11">
      <c r="A35" s="211" t="s">
        <v>67</v>
      </c>
      <c r="B35" s="212"/>
      <c r="C35" s="212"/>
      <c r="D35" s="212"/>
      <c r="E35" s="212"/>
      <c r="F35" s="212"/>
      <c r="G35" s="212"/>
      <c r="H35" s="213"/>
      <c r="I35" s="1">
        <v>29</v>
      </c>
      <c r="J35" s="121">
        <f>SUM(J36:J38)</f>
        <v>212619383.36999997</v>
      </c>
      <c r="K35" s="121">
        <f>SUM(K36:K38)</f>
        <v>135928540.71000001</v>
      </c>
    </row>
    <row r="36" spans="1:11">
      <c r="A36" s="222" t="s">
        <v>68</v>
      </c>
      <c r="B36" s="223"/>
      <c r="C36" s="223"/>
      <c r="D36" s="223"/>
      <c r="E36" s="223"/>
      <c r="F36" s="223"/>
      <c r="G36" s="223"/>
      <c r="H36" s="224"/>
      <c r="I36" s="1">
        <v>30</v>
      </c>
      <c r="J36" s="6">
        <v>198443397.94999999</v>
      </c>
      <c r="K36" s="6">
        <v>135928540.71000001</v>
      </c>
    </row>
    <row r="37" spans="1:11">
      <c r="A37" s="222" t="s">
        <v>69</v>
      </c>
      <c r="B37" s="223"/>
      <c r="C37" s="223"/>
      <c r="D37" s="223"/>
      <c r="E37" s="223"/>
      <c r="F37" s="223"/>
      <c r="G37" s="223"/>
      <c r="H37" s="224"/>
      <c r="I37" s="1">
        <v>31</v>
      </c>
      <c r="J37" s="6">
        <v>0</v>
      </c>
      <c r="K37" s="6">
        <v>0</v>
      </c>
    </row>
    <row r="38" spans="1:11">
      <c r="A38" s="222" t="s">
        <v>70</v>
      </c>
      <c r="B38" s="223"/>
      <c r="C38" s="223"/>
      <c r="D38" s="223"/>
      <c r="E38" s="223"/>
      <c r="F38" s="223"/>
      <c r="G38" s="223"/>
      <c r="H38" s="224"/>
      <c r="I38" s="1">
        <v>32</v>
      </c>
      <c r="J38" s="6">
        <v>14175985.42</v>
      </c>
      <c r="K38" s="6">
        <v>0</v>
      </c>
    </row>
    <row r="39" spans="1:11">
      <c r="A39" s="211" t="s">
        <v>71</v>
      </c>
      <c r="B39" s="212"/>
      <c r="C39" s="212"/>
      <c r="D39" s="212"/>
      <c r="E39" s="212"/>
      <c r="F39" s="212"/>
      <c r="G39" s="212"/>
      <c r="H39" s="213"/>
      <c r="I39" s="1">
        <v>33</v>
      </c>
      <c r="J39" s="117">
        <v>12118214.060000001</v>
      </c>
      <c r="K39" s="117">
        <v>3213467.59</v>
      </c>
    </row>
    <row r="40" spans="1:11">
      <c r="A40" s="211" t="s">
        <v>293</v>
      </c>
      <c r="B40" s="212"/>
      <c r="C40" s="212"/>
      <c r="D40" s="212"/>
      <c r="E40" s="212"/>
      <c r="F40" s="212"/>
      <c r="G40" s="212"/>
      <c r="H40" s="213"/>
      <c r="I40" s="1">
        <v>34</v>
      </c>
      <c r="J40" s="121">
        <f>J41+J49+J56+J64</f>
        <v>213790615.17000017</v>
      </c>
      <c r="K40" s="121">
        <f>K41+K49+K56+K64</f>
        <v>290229025.01000005</v>
      </c>
    </row>
    <row r="41" spans="1:11">
      <c r="A41" s="211" t="s">
        <v>72</v>
      </c>
      <c r="B41" s="212"/>
      <c r="C41" s="212"/>
      <c r="D41" s="212"/>
      <c r="E41" s="212"/>
      <c r="F41" s="212"/>
      <c r="G41" s="212"/>
      <c r="H41" s="213"/>
      <c r="I41" s="1">
        <v>35</v>
      </c>
      <c r="J41" s="121">
        <f>SUM(J42:J48)</f>
        <v>50539343.760000162</v>
      </c>
      <c r="K41" s="121">
        <f>SUM(K42:K48)</f>
        <v>54635124.610000007</v>
      </c>
    </row>
    <row r="42" spans="1:11">
      <c r="A42" s="222" t="s">
        <v>73</v>
      </c>
      <c r="B42" s="223"/>
      <c r="C42" s="223"/>
      <c r="D42" s="223"/>
      <c r="E42" s="223"/>
      <c r="F42" s="223"/>
      <c r="G42" s="223"/>
      <c r="H42" s="224"/>
      <c r="I42" s="1">
        <v>36</v>
      </c>
      <c r="J42" s="116">
        <v>35086842.070000201</v>
      </c>
      <c r="K42" s="116">
        <v>36442706.220000006</v>
      </c>
    </row>
    <row r="43" spans="1:11">
      <c r="A43" s="222" t="s">
        <v>74</v>
      </c>
      <c r="B43" s="223"/>
      <c r="C43" s="223"/>
      <c r="D43" s="223"/>
      <c r="E43" s="223"/>
      <c r="F43" s="223"/>
      <c r="G43" s="223"/>
      <c r="H43" s="224"/>
      <c r="I43" s="1">
        <v>37</v>
      </c>
      <c r="J43" s="116">
        <v>3416353.26999998</v>
      </c>
      <c r="K43" s="116">
        <v>4091618.0399999931</v>
      </c>
    </row>
    <row r="44" spans="1:11">
      <c r="A44" s="222" t="s">
        <v>75</v>
      </c>
      <c r="B44" s="223"/>
      <c r="C44" s="223"/>
      <c r="D44" s="223"/>
      <c r="E44" s="223"/>
      <c r="F44" s="223"/>
      <c r="G44" s="223"/>
      <c r="H44" s="224"/>
      <c r="I44" s="1">
        <v>38</v>
      </c>
      <c r="J44" s="116">
        <v>9812363.8999999799</v>
      </c>
      <c r="K44" s="116">
        <v>10766284.359999999</v>
      </c>
    </row>
    <row r="45" spans="1:11">
      <c r="A45" s="222" t="s">
        <v>76</v>
      </c>
      <c r="B45" s="223"/>
      <c r="C45" s="223"/>
      <c r="D45" s="223"/>
      <c r="E45" s="223"/>
      <c r="F45" s="223"/>
      <c r="G45" s="223"/>
      <c r="H45" s="224"/>
      <c r="I45" s="1">
        <v>39</v>
      </c>
      <c r="J45" s="116">
        <v>2223784.52</v>
      </c>
      <c r="K45" s="116">
        <v>3334515.99000001</v>
      </c>
    </row>
    <row r="46" spans="1:11">
      <c r="A46" s="222" t="s">
        <v>77</v>
      </c>
      <c r="B46" s="223"/>
      <c r="C46" s="223"/>
      <c r="D46" s="223"/>
      <c r="E46" s="223"/>
      <c r="F46" s="223"/>
      <c r="G46" s="223"/>
      <c r="H46" s="224"/>
      <c r="I46" s="1">
        <v>40</v>
      </c>
      <c r="J46" s="6">
        <v>0</v>
      </c>
      <c r="K46" s="6">
        <v>0</v>
      </c>
    </row>
    <row r="47" spans="1:11">
      <c r="A47" s="222" t="s">
        <v>78</v>
      </c>
      <c r="B47" s="223"/>
      <c r="C47" s="223"/>
      <c r="D47" s="223"/>
      <c r="E47" s="223"/>
      <c r="F47" s="223"/>
      <c r="G47" s="223"/>
      <c r="H47" s="224"/>
      <c r="I47" s="1">
        <v>41</v>
      </c>
      <c r="J47" s="6">
        <v>0</v>
      </c>
      <c r="K47" s="6">
        <v>0</v>
      </c>
    </row>
    <row r="48" spans="1:11">
      <c r="A48" s="222" t="s">
        <v>79</v>
      </c>
      <c r="B48" s="223"/>
      <c r="C48" s="223"/>
      <c r="D48" s="223"/>
      <c r="E48" s="223"/>
      <c r="F48" s="223"/>
      <c r="G48" s="223"/>
      <c r="H48" s="224"/>
      <c r="I48" s="1">
        <v>42</v>
      </c>
      <c r="J48" s="6">
        <v>0</v>
      </c>
      <c r="K48" s="6">
        <v>0</v>
      </c>
    </row>
    <row r="49" spans="1:11">
      <c r="A49" s="211" t="s">
        <v>80</v>
      </c>
      <c r="B49" s="212"/>
      <c r="C49" s="212"/>
      <c r="D49" s="212"/>
      <c r="E49" s="212"/>
      <c r="F49" s="212"/>
      <c r="G49" s="212"/>
      <c r="H49" s="213"/>
      <c r="I49" s="1">
        <v>43</v>
      </c>
      <c r="J49" s="121">
        <f>SUM(J50:J55)</f>
        <v>142268894.80999997</v>
      </c>
      <c r="K49" s="121">
        <f>SUM(K50:K55)</f>
        <v>184371967.84999999</v>
      </c>
    </row>
    <row r="50" spans="1:11">
      <c r="A50" s="222" t="s">
        <v>81</v>
      </c>
      <c r="B50" s="223"/>
      <c r="C50" s="223"/>
      <c r="D50" s="223"/>
      <c r="E50" s="223"/>
      <c r="F50" s="223"/>
      <c r="G50" s="223"/>
      <c r="H50" s="224"/>
      <c r="I50" s="1">
        <v>44</v>
      </c>
      <c r="J50" s="116">
        <v>11253091.819999998</v>
      </c>
      <c r="K50" s="116">
        <v>56766844.770000003</v>
      </c>
    </row>
    <row r="51" spans="1:11">
      <c r="A51" s="222" t="s">
        <v>82</v>
      </c>
      <c r="B51" s="223"/>
      <c r="C51" s="223"/>
      <c r="D51" s="223"/>
      <c r="E51" s="223"/>
      <c r="F51" s="223"/>
      <c r="G51" s="223"/>
      <c r="H51" s="224"/>
      <c r="I51" s="1">
        <v>45</v>
      </c>
      <c r="J51" s="116">
        <v>101416624.41999999</v>
      </c>
      <c r="K51" s="116">
        <v>95527002.700000003</v>
      </c>
    </row>
    <row r="52" spans="1:11">
      <c r="A52" s="222" t="s">
        <v>83</v>
      </c>
      <c r="B52" s="223"/>
      <c r="C52" s="223"/>
      <c r="D52" s="223"/>
      <c r="E52" s="223"/>
      <c r="F52" s="223"/>
      <c r="G52" s="223"/>
      <c r="H52" s="224"/>
      <c r="I52" s="1">
        <v>46</v>
      </c>
      <c r="J52" s="116">
        <v>4883017.84</v>
      </c>
      <c r="K52" s="116">
        <v>4150672.75</v>
      </c>
    </row>
    <row r="53" spans="1:11">
      <c r="A53" s="222" t="s">
        <v>84</v>
      </c>
      <c r="B53" s="223"/>
      <c r="C53" s="223"/>
      <c r="D53" s="223"/>
      <c r="E53" s="223"/>
      <c r="F53" s="223"/>
      <c r="G53" s="223"/>
      <c r="H53" s="224"/>
      <c r="I53" s="1">
        <v>47</v>
      </c>
      <c r="J53" s="116">
        <v>302212.84000000008</v>
      </c>
      <c r="K53" s="116">
        <v>129732.60000000102</v>
      </c>
    </row>
    <row r="54" spans="1:11">
      <c r="A54" s="222" t="s">
        <v>85</v>
      </c>
      <c r="B54" s="223"/>
      <c r="C54" s="223"/>
      <c r="D54" s="223"/>
      <c r="E54" s="223"/>
      <c r="F54" s="223"/>
      <c r="G54" s="223"/>
      <c r="H54" s="224"/>
      <c r="I54" s="1">
        <v>48</v>
      </c>
      <c r="J54" s="116">
        <v>5254297.9499999899</v>
      </c>
      <c r="K54" s="116">
        <v>5376957.9899999993</v>
      </c>
    </row>
    <row r="55" spans="1:11">
      <c r="A55" s="222" t="s">
        <v>86</v>
      </c>
      <c r="B55" s="223"/>
      <c r="C55" s="223"/>
      <c r="D55" s="223"/>
      <c r="E55" s="223"/>
      <c r="F55" s="223"/>
      <c r="G55" s="223"/>
      <c r="H55" s="224"/>
      <c r="I55" s="1">
        <v>49</v>
      </c>
      <c r="J55" s="116">
        <v>19159649.940000001</v>
      </c>
      <c r="K55" s="116">
        <v>22420757.039999999</v>
      </c>
    </row>
    <row r="56" spans="1:11">
      <c r="A56" s="211" t="s">
        <v>87</v>
      </c>
      <c r="B56" s="212"/>
      <c r="C56" s="212"/>
      <c r="D56" s="212"/>
      <c r="E56" s="212"/>
      <c r="F56" s="212"/>
      <c r="G56" s="212"/>
      <c r="H56" s="213"/>
      <c r="I56" s="1">
        <v>50</v>
      </c>
      <c r="J56" s="121">
        <f>SUM(J57:J63)</f>
        <v>17568689.869999997</v>
      </c>
      <c r="K56" s="121">
        <f>SUM(K57:K63)</f>
        <v>48165548.32</v>
      </c>
    </row>
    <row r="57" spans="1:11">
      <c r="A57" s="222" t="s">
        <v>58</v>
      </c>
      <c r="B57" s="223"/>
      <c r="C57" s="223"/>
      <c r="D57" s="223"/>
      <c r="E57" s="223"/>
      <c r="F57" s="223"/>
      <c r="G57" s="223"/>
      <c r="H57" s="224"/>
      <c r="I57" s="1">
        <v>51</v>
      </c>
      <c r="J57" s="116">
        <v>0</v>
      </c>
      <c r="K57" s="116">
        <v>0</v>
      </c>
    </row>
    <row r="58" spans="1:11">
      <c r="A58" s="222" t="s">
        <v>88</v>
      </c>
      <c r="B58" s="223"/>
      <c r="C58" s="223"/>
      <c r="D58" s="223"/>
      <c r="E58" s="223"/>
      <c r="F58" s="223"/>
      <c r="G58" s="223"/>
      <c r="H58" s="224"/>
      <c r="I58" s="1">
        <v>52</v>
      </c>
      <c r="J58" s="116">
        <v>13368967.299999999</v>
      </c>
      <c r="K58" s="116">
        <v>0</v>
      </c>
    </row>
    <row r="59" spans="1:11">
      <c r="A59" s="222" t="s">
        <v>89</v>
      </c>
      <c r="B59" s="223"/>
      <c r="C59" s="223"/>
      <c r="D59" s="223"/>
      <c r="E59" s="223"/>
      <c r="F59" s="223"/>
      <c r="G59" s="223"/>
      <c r="H59" s="224"/>
      <c r="I59" s="1">
        <v>53</v>
      </c>
      <c r="J59" s="116">
        <v>0</v>
      </c>
      <c r="K59" s="116">
        <v>0</v>
      </c>
    </row>
    <row r="60" spans="1:11">
      <c r="A60" s="222" t="s">
        <v>90</v>
      </c>
      <c r="B60" s="223"/>
      <c r="C60" s="223"/>
      <c r="D60" s="223"/>
      <c r="E60" s="223"/>
      <c r="F60" s="223"/>
      <c r="G60" s="223"/>
      <c r="H60" s="224"/>
      <c r="I60" s="1">
        <v>54</v>
      </c>
      <c r="J60" s="116">
        <v>0</v>
      </c>
      <c r="K60" s="116">
        <v>0</v>
      </c>
    </row>
    <row r="61" spans="1:11">
      <c r="A61" s="222" t="s">
        <v>62</v>
      </c>
      <c r="B61" s="223"/>
      <c r="C61" s="223"/>
      <c r="D61" s="223"/>
      <c r="E61" s="223"/>
      <c r="F61" s="223"/>
      <c r="G61" s="223"/>
      <c r="H61" s="224"/>
      <c r="I61" s="1">
        <v>55</v>
      </c>
      <c r="J61" s="116">
        <v>0</v>
      </c>
      <c r="K61" s="116">
        <v>0</v>
      </c>
    </row>
    <row r="62" spans="1:11">
      <c r="A62" s="222" t="s">
        <v>91</v>
      </c>
      <c r="B62" s="223"/>
      <c r="C62" s="223"/>
      <c r="D62" s="223"/>
      <c r="E62" s="223"/>
      <c r="F62" s="223"/>
      <c r="G62" s="223"/>
      <c r="H62" s="224"/>
      <c r="I62" s="1">
        <v>56</v>
      </c>
      <c r="J62" s="116">
        <v>4199722.57</v>
      </c>
      <c r="K62" s="116">
        <v>48165548.32</v>
      </c>
    </row>
    <row r="63" spans="1:11">
      <c r="A63" s="222" t="s">
        <v>64</v>
      </c>
      <c r="B63" s="223"/>
      <c r="C63" s="223"/>
      <c r="D63" s="223"/>
      <c r="E63" s="223"/>
      <c r="F63" s="223"/>
      <c r="G63" s="223"/>
      <c r="H63" s="224"/>
      <c r="I63" s="1">
        <v>57</v>
      </c>
      <c r="J63" s="116">
        <v>0</v>
      </c>
      <c r="K63" s="116">
        <v>0</v>
      </c>
    </row>
    <row r="64" spans="1:11">
      <c r="A64" s="211" t="s">
        <v>92</v>
      </c>
      <c r="B64" s="212"/>
      <c r="C64" s="212"/>
      <c r="D64" s="212"/>
      <c r="E64" s="212"/>
      <c r="F64" s="212"/>
      <c r="G64" s="212"/>
      <c r="H64" s="213"/>
      <c r="I64" s="1">
        <v>58</v>
      </c>
      <c r="J64" s="117">
        <v>3413686.73000002</v>
      </c>
      <c r="K64" s="117">
        <v>3056384.2299999935</v>
      </c>
    </row>
    <row r="65" spans="1:11">
      <c r="A65" s="211" t="s">
        <v>93</v>
      </c>
      <c r="B65" s="212"/>
      <c r="C65" s="212"/>
      <c r="D65" s="212"/>
      <c r="E65" s="212"/>
      <c r="F65" s="212"/>
      <c r="G65" s="212"/>
      <c r="H65" s="213"/>
      <c r="I65" s="1">
        <v>59</v>
      </c>
      <c r="J65" s="117">
        <v>36922559.450000003</v>
      </c>
      <c r="K65" s="117">
        <v>49205747.109999999</v>
      </c>
    </row>
    <row r="66" spans="1:11">
      <c r="A66" s="211" t="s">
        <v>294</v>
      </c>
      <c r="B66" s="212"/>
      <c r="C66" s="212"/>
      <c r="D66" s="212"/>
      <c r="E66" s="212"/>
      <c r="F66" s="212"/>
      <c r="G66" s="212"/>
      <c r="H66" s="213"/>
      <c r="I66" s="1">
        <v>60</v>
      </c>
      <c r="J66" s="121">
        <f>J7+J8+J40+J65</f>
        <v>1273341856.7400002</v>
      </c>
      <c r="K66" s="121">
        <f>K7+K8+K40+K65</f>
        <v>1224245875.5900002</v>
      </c>
    </row>
    <row r="67" spans="1:11">
      <c r="A67" s="225" t="s">
        <v>94</v>
      </c>
      <c r="B67" s="226"/>
      <c r="C67" s="226"/>
      <c r="D67" s="226"/>
      <c r="E67" s="226"/>
      <c r="F67" s="226"/>
      <c r="G67" s="226"/>
      <c r="H67" s="227"/>
      <c r="I67" s="4">
        <v>61</v>
      </c>
      <c r="J67" s="114">
        <v>4592542</v>
      </c>
      <c r="K67" s="114">
        <v>4738178.33</v>
      </c>
    </row>
    <row r="68" spans="1:11">
      <c r="A68" s="228" t="s">
        <v>95</v>
      </c>
      <c r="B68" s="229"/>
      <c r="C68" s="229"/>
      <c r="D68" s="229"/>
      <c r="E68" s="229"/>
      <c r="F68" s="229"/>
      <c r="G68" s="229"/>
      <c r="H68" s="229"/>
      <c r="I68" s="229"/>
      <c r="J68" s="229"/>
      <c r="K68" s="230"/>
    </row>
    <row r="69" spans="1:11">
      <c r="A69" s="208" t="s">
        <v>295</v>
      </c>
      <c r="B69" s="209"/>
      <c r="C69" s="209"/>
      <c r="D69" s="209"/>
      <c r="E69" s="209"/>
      <c r="F69" s="209"/>
      <c r="G69" s="209"/>
      <c r="H69" s="210"/>
      <c r="I69" s="3">
        <v>62</v>
      </c>
      <c r="J69" s="122">
        <f>J70+J71+J72+J78+J79+J82+J85</f>
        <v>644971641.37999988</v>
      </c>
      <c r="K69" s="122">
        <f>K70+K71+K72+K78+K79+K82+K85</f>
        <v>666300207.74999988</v>
      </c>
    </row>
    <row r="70" spans="1:11">
      <c r="A70" s="211" t="s">
        <v>96</v>
      </c>
      <c r="B70" s="212"/>
      <c r="C70" s="212"/>
      <c r="D70" s="212"/>
      <c r="E70" s="212"/>
      <c r="F70" s="212"/>
      <c r="G70" s="212"/>
      <c r="H70" s="213"/>
      <c r="I70" s="1">
        <v>63</v>
      </c>
      <c r="J70" s="117">
        <v>419958400</v>
      </c>
      <c r="K70" s="117">
        <v>419958400</v>
      </c>
    </row>
    <row r="71" spans="1:11">
      <c r="A71" s="211" t="s">
        <v>97</v>
      </c>
      <c r="B71" s="212"/>
      <c r="C71" s="212"/>
      <c r="D71" s="212"/>
      <c r="E71" s="212"/>
      <c r="F71" s="212"/>
      <c r="G71" s="212"/>
      <c r="H71" s="213"/>
      <c r="I71" s="1">
        <v>64</v>
      </c>
      <c r="J71" s="117">
        <v>183075797.03999999</v>
      </c>
      <c r="K71" s="117">
        <v>183075797.03999999</v>
      </c>
    </row>
    <row r="72" spans="1:11">
      <c r="A72" s="211" t="s">
        <v>98</v>
      </c>
      <c r="B72" s="212"/>
      <c r="C72" s="212"/>
      <c r="D72" s="212"/>
      <c r="E72" s="212"/>
      <c r="F72" s="212"/>
      <c r="G72" s="212"/>
      <c r="H72" s="213"/>
      <c r="I72" s="1">
        <v>65</v>
      </c>
      <c r="J72" s="121">
        <f>J73+J74-J75+J76+J77</f>
        <v>31538928.770000003</v>
      </c>
      <c r="K72" s="121">
        <f>K73+K74-K75+K76+K77</f>
        <v>27184402.289999999</v>
      </c>
    </row>
    <row r="73" spans="1:11">
      <c r="A73" s="222" t="s">
        <v>99</v>
      </c>
      <c r="B73" s="223"/>
      <c r="C73" s="223"/>
      <c r="D73" s="223"/>
      <c r="E73" s="223"/>
      <c r="F73" s="223"/>
      <c r="G73" s="223"/>
      <c r="H73" s="224"/>
      <c r="I73" s="1">
        <v>66</v>
      </c>
      <c r="J73" s="116">
        <v>6128852.4500000002</v>
      </c>
      <c r="K73" s="116">
        <v>6128852.4500000002</v>
      </c>
    </row>
    <row r="74" spans="1:11">
      <c r="A74" s="222" t="s">
        <v>100</v>
      </c>
      <c r="B74" s="223"/>
      <c r="C74" s="223"/>
      <c r="D74" s="223"/>
      <c r="E74" s="223"/>
      <c r="F74" s="223"/>
      <c r="G74" s="223"/>
      <c r="H74" s="224"/>
      <c r="I74" s="1">
        <v>67</v>
      </c>
      <c r="J74" s="116">
        <v>3107594.08</v>
      </c>
      <c r="K74" s="116">
        <v>3875119.77</v>
      </c>
    </row>
    <row r="75" spans="1:11">
      <c r="A75" s="222" t="s">
        <v>101</v>
      </c>
      <c r="B75" s="223"/>
      <c r="C75" s="223"/>
      <c r="D75" s="223"/>
      <c r="E75" s="223"/>
      <c r="F75" s="223"/>
      <c r="G75" s="223"/>
      <c r="H75" s="224"/>
      <c r="I75" s="1">
        <v>68</v>
      </c>
      <c r="J75" s="116">
        <v>3107594.08</v>
      </c>
      <c r="K75" s="116">
        <v>3875119.77</v>
      </c>
    </row>
    <row r="76" spans="1:11">
      <c r="A76" s="222" t="s">
        <v>102</v>
      </c>
      <c r="B76" s="223"/>
      <c r="C76" s="223"/>
      <c r="D76" s="223"/>
      <c r="E76" s="223"/>
      <c r="F76" s="223"/>
      <c r="G76" s="223"/>
      <c r="H76" s="224"/>
      <c r="I76" s="1">
        <v>69</v>
      </c>
      <c r="J76" s="116">
        <v>0</v>
      </c>
      <c r="K76" s="116">
        <v>0</v>
      </c>
    </row>
    <row r="77" spans="1:11">
      <c r="A77" s="222" t="s">
        <v>103</v>
      </c>
      <c r="B77" s="223"/>
      <c r="C77" s="223"/>
      <c r="D77" s="223"/>
      <c r="E77" s="223"/>
      <c r="F77" s="223"/>
      <c r="G77" s="223"/>
      <c r="H77" s="224"/>
      <c r="I77" s="1">
        <v>70</v>
      </c>
      <c r="J77" s="116">
        <v>25410076.32</v>
      </c>
      <c r="K77" s="116">
        <v>21055549.84</v>
      </c>
    </row>
    <row r="78" spans="1:11">
      <c r="A78" s="211" t="s">
        <v>104</v>
      </c>
      <c r="B78" s="212"/>
      <c r="C78" s="212"/>
      <c r="D78" s="212"/>
      <c r="E78" s="212"/>
      <c r="F78" s="212"/>
      <c r="G78" s="212"/>
      <c r="H78" s="213"/>
      <c r="I78" s="1">
        <v>71</v>
      </c>
      <c r="J78" s="117">
        <v>-34876516.950000003</v>
      </c>
      <c r="K78" s="117">
        <v>-1151262.0699999984</v>
      </c>
    </row>
    <row r="79" spans="1:11">
      <c r="A79" s="211" t="s">
        <v>105</v>
      </c>
      <c r="B79" s="212"/>
      <c r="C79" s="212"/>
      <c r="D79" s="212"/>
      <c r="E79" s="212"/>
      <c r="F79" s="212"/>
      <c r="G79" s="212"/>
      <c r="H79" s="213"/>
      <c r="I79" s="1">
        <v>72</v>
      </c>
      <c r="J79" s="121">
        <f>J80-J81</f>
        <v>12724370.59</v>
      </c>
      <c r="K79" s="121">
        <f>K80-K81</f>
        <v>0</v>
      </c>
    </row>
    <row r="80" spans="1:11">
      <c r="A80" s="231" t="s">
        <v>106</v>
      </c>
      <c r="B80" s="232"/>
      <c r="C80" s="232"/>
      <c r="D80" s="232"/>
      <c r="E80" s="232"/>
      <c r="F80" s="232"/>
      <c r="G80" s="232"/>
      <c r="H80" s="233"/>
      <c r="I80" s="1">
        <v>73</v>
      </c>
      <c r="J80" s="6">
        <v>12724370.59</v>
      </c>
      <c r="K80" s="6">
        <v>0</v>
      </c>
    </row>
    <row r="81" spans="1:11">
      <c r="A81" s="231" t="s">
        <v>107</v>
      </c>
      <c r="B81" s="232"/>
      <c r="C81" s="232"/>
      <c r="D81" s="232"/>
      <c r="E81" s="232"/>
      <c r="F81" s="232"/>
      <c r="G81" s="232"/>
      <c r="H81" s="233"/>
      <c r="I81" s="1">
        <v>74</v>
      </c>
      <c r="J81" s="6">
        <v>0</v>
      </c>
      <c r="K81" s="6">
        <v>0</v>
      </c>
    </row>
    <row r="82" spans="1:11">
      <c r="A82" s="211" t="s">
        <v>108</v>
      </c>
      <c r="B82" s="212"/>
      <c r="C82" s="212"/>
      <c r="D82" s="212"/>
      <c r="E82" s="212"/>
      <c r="F82" s="212"/>
      <c r="G82" s="212"/>
      <c r="H82" s="213"/>
      <c r="I82" s="1">
        <v>75</v>
      </c>
      <c r="J82" s="121">
        <f>J83-J84</f>
        <v>32550661.93</v>
      </c>
      <c r="K82" s="121">
        <f>K83-K84</f>
        <v>37232870.489999995</v>
      </c>
    </row>
    <row r="83" spans="1:11">
      <c r="A83" s="231" t="s">
        <v>109</v>
      </c>
      <c r="B83" s="232"/>
      <c r="C83" s="232"/>
      <c r="D83" s="232"/>
      <c r="E83" s="232"/>
      <c r="F83" s="232"/>
      <c r="G83" s="232"/>
      <c r="H83" s="233"/>
      <c r="I83" s="1">
        <v>76</v>
      </c>
      <c r="J83" s="116">
        <v>32550661.93</v>
      </c>
      <c r="K83" s="116">
        <v>37232870.489999995</v>
      </c>
    </row>
    <row r="84" spans="1:11">
      <c r="A84" s="231" t="s">
        <v>110</v>
      </c>
      <c r="B84" s="232"/>
      <c r="C84" s="232"/>
      <c r="D84" s="232"/>
      <c r="E84" s="232"/>
      <c r="F84" s="232"/>
      <c r="G84" s="232"/>
      <c r="H84" s="233"/>
      <c r="I84" s="1">
        <v>77</v>
      </c>
      <c r="J84" s="6">
        <v>0</v>
      </c>
      <c r="K84" s="6">
        <v>0</v>
      </c>
    </row>
    <row r="85" spans="1:11">
      <c r="A85" s="211" t="s">
        <v>111</v>
      </c>
      <c r="B85" s="212"/>
      <c r="C85" s="212"/>
      <c r="D85" s="212"/>
      <c r="E85" s="212"/>
      <c r="F85" s="212"/>
      <c r="G85" s="212"/>
      <c r="H85" s="213"/>
      <c r="I85" s="1">
        <v>78</v>
      </c>
      <c r="J85" s="130">
        <v>0</v>
      </c>
      <c r="K85" s="130">
        <v>0</v>
      </c>
    </row>
    <row r="86" spans="1:11">
      <c r="A86" s="211" t="s">
        <v>296</v>
      </c>
      <c r="B86" s="212"/>
      <c r="C86" s="212"/>
      <c r="D86" s="212"/>
      <c r="E86" s="212"/>
      <c r="F86" s="212"/>
      <c r="G86" s="212"/>
      <c r="H86" s="213"/>
      <c r="I86" s="1">
        <v>79</v>
      </c>
      <c r="J86" s="121">
        <f>SUM(J87:J89)</f>
        <v>8914023.8499999996</v>
      </c>
      <c r="K86" s="121">
        <f>SUM(K87:K89)</f>
        <v>9219944.5500000007</v>
      </c>
    </row>
    <row r="87" spans="1:11">
      <c r="A87" s="222" t="s">
        <v>112</v>
      </c>
      <c r="B87" s="223"/>
      <c r="C87" s="223"/>
      <c r="D87" s="223"/>
      <c r="E87" s="223"/>
      <c r="F87" s="223"/>
      <c r="G87" s="223"/>
      <c r="H87" s="224"/>
      <c r="I87" s="1">
        <v>80</v>
      </c>
      <c r="J87" s="116">
        <v>1724443</v>
      </c>
      <c r="K87" s="116">
        <v>1724443</v>
      </c>
    </row>
    <row r="88" spans="1:11">
      <c r="A88" s="222" t="s">
        <v>113</v>
      </c>
      <c r="B88" s="223"/>
      <c r="C88" s="223"/>
      <c r="D88" s="223"/>
      <c r="E88" s="223"/>
      <c r="F88" s="223"/>
      <c r="G88" s="223"/>
      <c r="H88" s="224"/>
      <c r="I88" s="1">
        <v>81</v>
      </c>
      <c r="J88" s="116">
        <v>0</v>
      </c>
      <c r="K88" s="116">
        <v>0</v>
      </c>
    </row>
    <row r="89" spans="1:11">
      <c r="A89" s="222" t="s">
        <v>114</v>
      </c>
      <c r="B89" s="223"/>
      <c r="C89" s="223"/>
      <c r="D89" s="223"/>
      <c r="E89" s="223"/>
      <c r="F89" s="223"/>
      <c r="G89" s="223"/>
      <c r="H89" s="224"/>
      <c r="I89" s="1">
        <v>82</v>
      </c>
      <c r="J89" s="116">
        <v>7189580.8499999996</v>
      </c>
      <c r="K89" s="116">
        <v>7495501.5499999998</v>
      </c>
    </row>
    <row r="90" spans="1:11">
      <c r="A90" s="211" t="s">
        <v>297</v>
      </c>
      <c r="B90" s="212"/>
      <c r="C90" s="212"/>
      <c r="D90" s="212"/>
      <c r="E90" s="212"/>
      <c r="F90" s="212"/>
      <c r="G90" s="212"/>
      <c r="H90" s="213"/>
      <c r="I90" s="1">
        <v>83</v>
      </c>
      <c r="J90" s="121">
        <f>SUM(J91:J99)</f>
        <v>265493900.09999999</v>
      </c>
      <c r="K90" s="121">
        <f>SUM(K91:K99)</f>
        <v>174412367.52000001</v>
      </c>
    </row>
    <row r="91" spans="1:11">
      <c r="A91" s="222" t="s">
        <v>115</v>
      </c>
      <c r="B91" s="223"/>
      <c r="C91" s="223"/>
      <c r="D91" s="223"/>
      <c r="E91" s="223"/>
      <c r="F91" s="223"/>
      <c r="G91" s="223"/>
      <c r="H91" s="224"/>
      <c r="I91" s="1">
        <v>84</v>
      </c>
      <c r="J91" s="6">
        <v>0</v>
      </c>
      <c r="K91" s="6">
        <v>0</v>
      </c>
    </row>
    <row r="92" spans="1:11">
      <c r="A92" s="222" t="s">
        <v>116</v>
      </c>
      <c r="B92" s="223"/>
      <c r="C92" s="223"/>
      <c r="D92" s="223"/>
      <c r="E92" s="223"/>
      <c r="F92" s="223"/>
      <c r="G92" s="223"/>
      <c r="H92" s="224"/>
      <c r="I92" s="1">
        <v>85</v>
      </c>
      <c r="J92" s="6">
        <v>0</v>
      </c>
      <c r="K92" s="6">
        <v>0</v>
      </c>
    </row>
    <row r="93" spans="1:11">
      <c r="A93" s="222" t="s">
        <v>117</v>
      </c>
      <c r="B93" s="223"/>
      <c r="C93" s="223"/>
      <c r="D93" s="223"/>
      <c r="E93" s="223"/>
      <c r="F93" s="223"/>
      <c r="G93" s="223"/>
      <c r="H93" s="224"/>
      <c r="I93" s="1">
        <v>86</v>
      </c>
      <c r="J93" s="116">
        <v>246080090.44</v>
      </c>
      <c r="K93" s="116">
        <v>162353094.62</v>
      </c>
    </row>
    <row r="94" spans="1:11">
      <c r="A94" s="222" t="s">
        <v>118</v>
      </c>
      <c r="B94" s="223"/>
      <c r="C94" s="223"/>
      <c r="D94" s="223"/>
      <c r="E94" s="223"/>
      <c r="F94" s="223"/>
      <c r="G94" s="223"/>
      <c r="H94" s="224"/>
      <c r="I94" s="1">
        <v>87</v>
      </c>
      <c r="J94" s="6">
        <v>0</v>
      </c>
      <c r="K94" s="6">
        <v>0</v>
      </c>
    </row>
    <row r="95" spans="1:11">
      <c r="A95" s="222" t="s">
        <v>119</v>
      </c>
      <c r="B95" s="223"/>
      <c r="C95" s="223"/>
      <c r="D95" s="223"/>
      <c r="E95" s="223"/>
      <c r="F95" s="223"/>
      <c r="G95" s="223"/>
      <c r="H95" s="224"/>
      <c r="I95" s="1">
        <v>88</v>
      </c>
      <c r="J95" s="6">
        <v>19263123.530000001</v>
      </c>
      <c r="K95" s="6">
        <v>12059272.9</v>
      </c>
    </row>
    <row r="96" spans="1:11">
      <c r="A96" s="222" t="s">
        <v>120</v>
      </c>
      <c r="B96" s="223"/>
      <c r="C96" s="223"/>
      <c r="D96" s="223"/>
      <c r="E96" s="223"/>
      <c r="F96" s="223"/>
      <c r="G96" s="223"/>
      <c r="H96" s="224"/>
      <c r="I96" s="1">
        <v>89</v>
      </c>
      <c r="J96" s="6">
        <v>0</v>
      </c>
      <c r="K96" s="6">
        <v>0</v>
      </c>
    </row>
    <row r="97" spans="1:11">
      <c r="A97" s="222" t="s">
        <v>121</v>
      </c>
      <c r="B97" s="223"/>
      <c r="C97" s="223"/>
      <c r="D97" s="223"/>
      <c r="E97" s="223"/>
      <c r="F97" s="223"/>
      <c r="G97" s="223"/>
      <c r="H97" s="224"/>
      <c r="I97" s="1">
        <v>90</v>
      </c>
      <c r="J97" s="6">
        <v>0</v>
      </c>
      <c r="K97" s="6">
        <v>0</v>
      </c>
    </row>
    <row r="98" spans="1:11">
      <c r="A98" s="222" t="s">
        <v>122</v>
      </c>
      <c r="B98" s="223"/>
      <c r="C98" s="223"/>
      <c r="D98" s="223"/>
      <c r="E98" s="223"/>
      <c r="F98" s="223"/>
      <c r="G98" s="223"/>
      <c r="H98" s="224"/>
      <c r="I98" s="1">
        <v>91</v>
      </c>
      <c r="J98" s="6">
        <v>0</v>
      </c>
      <c r="K98" s="6">
        <v>0</v>
      </c>
    </row>
    <row r="99" spans="1:11">
      <c r="A99" s="222" t="s">
        <v>123</v>
      </c>
      <c r="B99" s="223"/>
      <c r="C99" s="223"/>
      <c r="D99" s="223"/>
      <c r="E99" s="223"/>
      <c r="F99" s="223"/>
      <c r="G99" s="223"/>
      <c r="H99" s="224"/>
      <c r="I99" s="1">
        <v>92</v>
      </c>
      <c r="J99" s="123">
        <v>150686.13</v>
      </c>
      <c r="K99" s="123">
        <v>0</v>
      </c>
    </row>
    <row r="100" spans="1:11">
      <c r="A100" s="211" t="s">
        <v>298</v>
      </c>
      <c r="B100" s="212"/>
      <c r="C100" s="212"/>
      <c r="D100" s="212"/>
      <c r="E100" s="212"/>
      <c r="F100" s="212"/>
      <c r="G100" s="212"/>
      <c r="H100" s="213"/>
      <c r="I100" s="1">
        <v>93</v>
      </c>
      <c r="J100" s="121">
        <f>SUM(J101:J112)</f>
        <v>338674799.25000012</v>
      </c>
      <c r="K100" s="121">
        <f>SUM(K101:K112)</f>
        <v>360859419.17000002</v>
      </c>
    </row>
    <row r="101" spans="1:11">
      <c r="A101" s="222" t="s">
        <v>124</v>
      </c>
      <c r="B101" s="223"/>
      <c r="C101" s="223"/>
      <c r="D101" s="223"/>
      <c r="E101" s="223"/>
      <c r="F101" s="223"/>
      <c r="G101" s="223"/>
      <c r="H101" s="224"/>
      <c r="I101" s="1">
        <v>94</v>
      </c>
      <c r="J101" s="116">
        <v>17875304.93</v>
      </c>
      <c r="K101" s="116">
        <v>5453584.6699999999</v>
      </c>
    </row>
    <row r="102" spans="1:11">
      <c r="A102" s="222" t="s">
        <v>116</v>
      </c>
      <c r="B102" s="223"/>
      <c r="C102" s="223"/>
      <c r="D102" s="223"/>
      <c r="E102" s="223"/>
      <c r="F102" s="223"/>
      <c r="G102" s="223"/>
      <c r="H102" s="224"/>
      <c r="I102" s="1">
        <v>95</v>
      </c>
      <c r="J102" s="116">
        <v>0</v>
      </c>
      <c r="K102" s="116">
        <v>0</v>
      </c>
    </row>
    <row r="103" spans="1:11">
      <c r="A103" s="222" t="s">
        <v>125</v>
      </c>
      <c r="B103" s="223"/>
      <c r="C103" s="223"/>
      <c r="D103" s="223"/>
      <c r="E103" s="223"/>
      <c r="F103" s="223"/>
      <c r="G103" s="223"/>
      <c r="H103" s="224"/>
      <c r="I103" s="1">
        <v>96</v>
      </c>
      <c r="J103" s="116">
        <v>141457549.62</v>
      </c>
      <c r="K103" s="116">
        <v>206333945.54000002</v>
      </c>
    </row>
    <row r="104" spans="1:11">
      <c r="A104" s="222" t="s">
        <v>126</v>
      </c>
      <c r="B104" s="223"/>
      <c r="C104" s="223"/>
      <c r="D104" s="223"/>
      <c r="E104" s="223"/>
      <c r="F104" s="223"/>
      <c r="G104" s="223"/>
      <c r="H104" s="224"/>
      <c r="I104" s="1">
        <v>97</v>
      </c>
      <c r="J104" s="116">
        <v>6826367.5599999987</v>
      </c>
      <c r="K104" s="116">
        <v>12249728.26</v>
      </c>
    </row>
    <row r="105" spans="1:11">
      <c r="A105" s="222" t="s">
        <v>127</v>
      </c>
      <c r="B105" s="223"/>
      <c r="C105" s="223"/>
      <c r="D105" s="223"/>
      <c r="E105" s="223"/>
      <c r="F105" s="223"/>
      <c r="G105" s="223"/>
      <c r="H105" s="224"/>
      <c r="I105" s="1">
        <v>98</v>
      </c>
      <c r="J105" s="116">
        <v>155575260.56000003</v>
      </c>
      <c r="K105" s="116">
        <v>125598089.63</v>
      </c>
    </row>
    <row r="106" spans="1:11">
      <c r="A106" s="222" t="s">
        <v>120</v>
      </c>
      <c r="B106" s="223"/>
      <c r="C106" s="223"/>
      <c r="D106" s="223"/>
      <c r="E106" s="223"/>
      <c r="F106" s="223"/>
      <c r="G106" s="223"/>
      <c r="H106" s="224"/>
      <c r="I106" s="1">
        <v>99</v>
      </c>
      <c r="J106" s="116">
        <v>0</v>
      </c>
      <c r="K106" s="116">
        <v>0</v>
      </c>
    </row>
    <row r="107" spans="1:11">
      <c r="A107" s="222" t="s">
        <v>128</v>
      </c>
      <c r="B107" s="223"/>
      <c r="C107" s="223"/>
      <c r="D107" s="223"/>
      <c r="E107" s="223"/>
      <c r="F107" s="223"/>
      <c r="G107" s="223"/>
      <c r="H107" s="224"/>
      <c r="I107" s="1">
        <v>100</v>
      </c>
      <c r="J107" s="116">
        <v>7807.5</v>
      </c>
      <c r="K107" s="116">
        <v>81501.13</v>
      </c>
    </row>
    <row r="108" spans="1:11">
      <c r="A108" s="222" t="s">
        <v>129</v>
      </c>
      <c r="B108" s="223"/>
      <c r="C108" s="223"/>
      <c r="D108" s="223"/>
      <c r="E108" s="223"/>
      <c r="F108" s="223"/>
      <c r="G108" s="223"/>
      <c r="H108" s="224"/>
      <c r="I108" s="1">
        <v>101</v>
      </c>
      <c r="J108" s="116">
        <v>8045262.9100000104</v>
      </c>
      <c r="K108" s="116">
        <v>7081311.0000000102</v>
      </c>
    </row>
    <row r="109" spans="1:11">
      <c r="A109" s="222" t="s">
        <v>130</v>
      </c>
      <c r="B109" s="223"/>
      <c r="C109" s="223"/>
      <c r="D109" s="223"/>
      <c r="E109" s="223"/>
      <c r="F109" s="223"/>
      <c r="G109" s="223"/>
      <c r="H109" s="224"/>
      <c r="I109" s="1">
        <v>102</v>
      </c>
      <c r="J109" s="116">
        <v>6190379.5799999796</v>
      </c>
      <c r="K109" s="116">
        <v>4015712.9400000009</v>
      </c>
    </row>
    <row r="110" spans="1:11">
      <c r="A110" s="222" t="s">
        <v>131</v>
      </c>
      <c r="B110" s="223"/>
      <c r="C110" s="223"/>
      <c r="D110" s="223"/>
      <c r="E110" s="223"/>
      <c r="F110" s="223"/>
      <c r="G110" s="223"/>
      <c r="H110" s="224"/>
      <c r="I110" s="1">
        <v>103</v>
      </c>
      <c r="J110" s="116">
        <v>27855.99</v>
      </c>
      <c r="K110" s="116">
        <v>27856.039999999099</v>
      </c>
    </row>
    <row r="111" spans="1:11">
      <c r="A111" s="222" t="s">
        <v>132</v>
      </c>
      <c r="B111" s="223"/>
      <c r="C111" s="223"/>
      <c r="D111" s="223"/>
      <c r="E111" s="223"/>
      <c r="F111" s="223"/>
      <c r="G111" s="223"/>
      <c r="H111" s="224"/>
      <c r="I111" s="1">
        <v>104</v>
      </c>
      <c r="J111" s="116">
        <v>0</v>
      </c>
      <c r="K111" s="116">
        <v>0</v>
      </c>
    </row>
    <row r="112" spans="1:11">
      <c r="A112" s="222" t="s">
        <v>133</v>
      </c>
      <c r="B112" s="223"/>
      <c r="C112" s="223"/>
      <c r="D112" s="223"/>
      <c r="E112" s="223"/>
      <c r="F112" s="223"/>
      <c r="G112" s="223"/>
      <c r="H112" s="224"/>
      <c r="I112" s="1">
        <v>105</v>
      </c>
      <c r="J112" s="116">
        <v>2669010.6</v>
      </c>
      <c r="K112" s="116">
        <v>17689.96</v>
      </c>
    </row>
    <row r="113" spans="1:11">
      <c r="A113" s="211" t="s">
        <v>134</v>
      </c>
      <c r="B113" s="212"/>
      <c r="C113" s="212"/>
      <c r="D113" s="212"/>
      <c r="E113" s="212"/>
      <c r="F113" s="212"/>
      <c r="G113" s="212"/>
      <c r="H113" s="213"/>
      <c r="I113" s="1">
        <v>106</v>
      </c>
      <c r="J113" s="117">
        <v>15287492.17</v>
      </c>
      <c r="K113" s="117">
        <v>13453936.630000001</v>
      </c>
    </row>
    <row r="114" spans="1:11">
      <c r="A114" s="211" t="s">
        <v>299</v>
      </c>
      <c r="B114" s="212"/>
      <c r="C114" s="212"/>
      <c r="D114" s="212"/>
      <c r="E114" s="212"/>
      <c r="F114" s="212"/>
      <c r="G114" s="212"/>
      <c r="H114" s="213"/>
      <c r="I114" s="1">
        <v>107</v>
      </c>
      <c r="J114" s="121">
        <f>J69+J86+J90+J100+J113</f>
        <v>1273341856.75</v>
      </c>
      <c r="K114" s="121">
        <f>K69+K86+K90+K100+K113</f>
        <v>1224245875.6199999</v>
      </c>
    </row>
    <row r="115" spans="1:11">
      <c r="A115" s="236" t="s">
        <v>135</v>
      </c>
      <c r="B115" s="237"/>
      <c r="C115" s="237"/>
      <c r="D115" s="237"/>
      <c r="E115" s="237"/>
      <c r="F115" s="237"/>
      <c r="G115" s="237"/>
      <c r="H115" s="238"/>
      <c r="I115" s="2">
        <v>108</v>
      </c>
      <c r="J115" s="114">
        <v>4592542</v>
      </c>
      <c r="K115" s="114">
        <v>4738178.33</v>
      </c>
    </row>
    <row r="116" spans="1:11">
      <c r="A116" s="228" t="s">
        <v>140</v>
      </c>
      <c r="B116" s="239"/>
      <c r="C116" s="239"/>
      <c r="D116" s="239"/>
      <c r="E116" s="239"/>
      <c r="F116" s="239"/>
      <c r="G116" s="239"/>
      <c r="H116" s="239"/>
      <c r="I116" s="240"/>
      <c r="J116" s="240"/>
      <c r="K116" s="241"/>
    </row>
    <row r="117" spans="1:11">
      <c r="A117" s="208" t="s">
        <v>136</v>
      </c>
      <c r="B117" s="209"/>
      <c r="C117" s="209"/>
      <c r="D117" s="209"/>
      <c r="E117" s="209"/>
      <c r="F117" s="209"/>
      <c r="G117" s="209"/>
      <c r="H117" s="209"/>
      <c r="I117" s="242"/>
      <c r="J117" s="242"/>
      <c r="K117" s="243"/>
    </row>
    <row r="118" spans="1:11">
      <c r="A118" s="222" t="s">
        <v>137</v>
      </c>
      <c r="B118" s="223"/>
      <c r="C118" s="223"/>
      <c r="D118" s="223"/>
      <c r="E118" s="223"/>
      <c r="F118" s="223"/>
      <c r="G118" s="223"/>
      <c r="H118" s="224"/>
      <c r="I118" s="1">
        <v>109</v>
      </c>
      <c r="J118" s="6"/>
      <c r="K118" s="6"/>
    </row>
    <row r="119" spans="1:11">
      <c r="A119" s="244" t="s">
        <v>138</v>
      </c>
      <c r="B119" s="245"/>
      <c r="C119" s="245"/>
      <c r="D119" s="245"/>
      <c r="E119" s="245"/>
      <c r="F119" s="245"/>
      <c r="G119" s="245"/>
      <c r="H119" s="246"/>
      <c r="I119" s="4">
        <v>110</v>
      </c>
      <c r="J119" s="7"/>
      <c r="K119" s="7"/>
    </row>
    <row r="120" spans="1:11">
      <c r="A120" s="247" t="s">
        <v>139</v>
      </c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pans="1:11">
      <c r="A121" s="234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</row>
  </sheetData>
  <mergeCells count="121"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5:H5"/>
    <mergeCell ref="A6:K6"/>
    <mergeCell ref="A7:H7"/>
    <mergeCell ref="A8:H8"/>
    <mergeCell ref="A1:K1"/>
    <mergeCell ref="A2:K2"/>
    <mergeCell ref="A3:K3"/>
    <mergeCell ref="A4:H4"/>
    <mergeCell ref="A13:H13"/>
  </mergeCells>
  <phoneticPr fontId="4" type="noConversion"/>
  <dataValidations count="6">
    <dataValidation type="whole" operator="notEqual" allowBlank="1" showInputMessage="1" showErrorMessage="1" errorTitle="Pogrešan unos" error="Mogu se unijeti samo cjelobrojne vrijednosti." sqref="J118:K119 J85:K85">
      <formula1>999999999999</formula1>
    </dataValidation>
    <dataValidation allowBlank="1" sqref="J7:K7"/>
    <dataValidation type="whole" operator="greaterThanOrEqual" allowBlank="1" showInputMessage="1" showErrorMessage="1" errorTitle="Pogrešan unos" error="Mogu se unijeti samo cjelobrojne pozitivne vrijednosti." sqref="J86:K115 J8:K67 J72:K72 J74:K77 J70:K70 J79:K84">
      <formula1>0</formula1>
    </dataValidation>
    <dataValidation type="whole" operator="notEqual" allowBlank="1" showInputMessage="1" showErrorMessage="1" errorTitle="Pogrešan unos" error="Mogu se unijeti samo cjelobrojne pozitivne ili negativne vrijednosti." sqref="J69:K69">
      <formula1>999999999999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J78:K78">
      <formula1>9999999999</formula1>
    </dataValidation>
    <dataValidation type="whole" operator="notEqual" allowBlank="1" showInputMessage="1" showErrorMessage="1" errorTitle="Pogrešan unos" error="Mogu se unijeti samo cjelobrojne pozitivne ili negativne vrijednosti." sqref="J71:K71 J73:K73">
      <formula1>9999999999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topLeftCell="A31" zoomScaleNormal="110" zoomScaleSheetLayoutView="100" workbookViewId="0">
      <selection activeCell="O61" sqref="O61"/>
    </sheetView>
  </sheetViews>
  <sheetFormatPr defaultColWidth="9.140625" defaultRowHeight="12.75"/>
  <cols>
    <col min="1" max="9" width="9.140625" style="46"/>
    <col min="10" max="10" width="10.85546875" style="46" customWidth="1"/>
    <col min="11" max="11" width="10" style="46" customWidth="1"/>
    <col min="12" max="12" width="9.85546875" style="46" customWidth="1"/>
    <col min="13" max="13" width="10.28515625" style="46" customWidth="1"/>
    <col min="14" max="16384" width="9.140625" style="46"/>
  </cols>
  <sheetData>
    <row r="1" spans="1:13" ht="15.75">
      <c r="A1" s="214" t="s">
        <v>141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>
      <c r="A2" s="258" t="s">
        <v>313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>
      <c r="A3" s="249" t="s">
        <v>291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ht="36">
      <c r="A4" s="250" t="s">
        <v>142</v>
      </c>
      <c r="B4" s="250"/>
      <c r="C4" s="250"/>
      <c r="D4" s="250"/>
      <c r="E4" s="250"/>
      <c r="F4" s="250"/>
      <c r="G4" s="250"/>
      <c r="H4" s="250"/>
      <c r="I4" s="48" t="s">
        <v>37</v>
      </c>
      <c r="J4" s="251" t="s">
        <v>143</v>
      </c>
      <c r="K4" s="251"/>
      <c r="L4" s="251" t="s">
        <v>144</v>
      </c>
      <c r="M4" s="251"/>
    </row>
    <row r="5" spans="1:13">
      <c r="A5" s="250"/>
      <c r="B5" s="250"/>
      <c r="C5" s="250"/>
      <c r="D5" s="250"/>
      <c r="E5" s="250"/>
      <c r="F5" s="250"/>
      <c r="G5" s="250"/>
      <c r="H5" s="250"/>
      <c r="I5" s="48"/>
      <c r="J5" s="49" t="s">
        <v>146</v>
      </c>
      <c r="K5" s="49" t="s">
        <v>145</v>
      </c>
      <c r="L5" s="49" t="s">
        <v>147</v>
      </c>
      <c r="M5" s="49" t="s">
        <v>145</v>
      </c>
    </row>
    <row r="6" spans="1:13">
      <c r="A6" s="251">
        <v>1</v>
      </c>
      <c r="B6" s="251"/>
      <c r="C6" s="251"/>
      <c r="D6" s="251"/>
      <c r="E6" s="251"/>
      <c r="F6" s="251"/>
      <c r="G6" s="251"/>
      <c r="H6" s="251"/>
      <c r="I6" s="52">
        <v>2</v>
      </c>
      <c r="J6" s="49">
        <v>3</v>
      </c>
      <c r="K6" s="49">
        <v>4</v>
      </c>
      <c r="L6" s="49">
        <v>5</v>
      </c>
      <c r="M6" s="49">
        <v>6</v>
      </c>
    </row>
    <row r="7" spans="1:13">
      <c r="A7" s="208" t="s">
        <v>148</v>
      </c>
      <c r="B7" s="209"/>
      <c r="C7" s="209"/>
      <c r="D7" s="209"/>
      <c r="E7" s="209"/>
      <c r="F7" s="209"/>
      <c r="G7" s="209"/>
      <c r="H7" s="210"/>
      <c r="I7" s="3">
        <v>111</v>
      </c>
      <c r="J7" s="121">
        <f>SUM(J8:J9)</f>
        <v>770699414.78999996</v>
      </c>
      <c r="K7" s="121">
        <f t="shared" ref="K7:M7" si="0">SUM(K8:K9)</f>
        <v>192657041.74999985</v>
      </c>
      <c r="L7" s="121">
        <f t="shared" si="0"/>
        <v>722617275.44999993</v>
      </c>
      <c r="M7" s="121">
        <f t="shared" si="0"/>
        <v>152376796.55858687</v>
      </c>
    </row>
    <row r="8" spans="1:13">
      <c r="A8" s="211" t="s">
        <v>149</v>
      </c>
      <c r="B8" s="212"/>
      <c r="C8" s="212"/>
      <c r="D8" s="212"/>
      <c r="E8" s="212"/>
      <c r="F8" s="212"/>
      <c r="G8" s="212"/>
      <c r="H8" s="213"/>
      <c r="I8" s="1">
        <v>112</v>
      </c>
      <c r="J8" s="119">
        <v>753703563.41999996</v>
      </c>
      <c r="K8" s="119">
        <v>184257193.88999987</v>
      </c>
      <c r="L8" s="119">
        <v>696992141.87999988</v>
      </c>
      <c r="M8" s="119">
        <v>140741858.66858685</v>
      </c>
    </row>
    <row r="9" spans="1:13">
      <c r="A9" s="211" t="s">
        <v>150</v>
      </c>
      <c r="B9" s="212"/>
      <c r="C9" s="212"/>
      <c r="D9" s="212"/>
      <c r="E9" s="212"/>
      <c r="F9" s="212"/>
      <c r="G9" s="212"/>
      <c r="H9" s="213"/>
      <c r="I9" s="1">
        <v>113</v>
      </c>
      <c r="J9" s="119">
        <v>16995851.369999997</v>
      </c>
      <c r="K9" s="119">
        <v>8399847.8599999975</v>
      </c>
      <c r="L9" s="119">
        <v>25625133.570000004</v>
      </c>
      <c r="M9" s="119">
        <v>11634937.890000004</v>
      </c>
    </row>
    <row r="10" spans="1:13">
      <c r="A10" s="211" t="s">
        <v>151</v>
      </c>
      <c r="B10" s="212"/>
      <c r="C10" s="212"/>
      <c r="D10" s="212"/>
      <c r="E10" s="212"/>
      <c r="F10" s="212"/>
      <c r="G10" s="212"/>
      <c r="H10" s="213"/>
      <c r="I10" s="1">
        <v>114</v>
      </c>
      <c r="J10" s="121">
        <f>J11+J12+J16+J20+J21+J22+J25+J26</f>
        <v>741574380.47000027</v>
      </c>
      <c r="K10" s="121">
        <f t="shared" ref="K10:M10" si="1">K11+K12+K16+K20+K21+K22+K25+K26</f>
        <v>187763524.83000001</v>
      </c>
      <c r="L10" s="121">
        <f t="shared" si="1"/>
        <v>691563052.36999977</v>
      </c>
      <c r="M10" s="121">
        <f t="shared" si="1"/>
        <v>143490114.73999965</v>
      </c>
    </row>
    <row r="11" spans="1:13">
      <c r="A11" s="211" t="s">
        <v>152</v>
      </c>
      <c r="B11" s="212"/>
      <c r="C11" s="212"/>
      <c r="D11" s="212"/>
      <c r="E11" s="212"/>
      <c r="F11" s="212"/>
      <c r="G11" s="212"/>
      <c r="H11" s="213"/>
      <c r="I11" s="1">
        <v>115</v>
      </c>
      <c r="J11" s="131">
        <v>3256293.7000000477</v>
      </c>
      <c r="K11" s="131">
        <v>-344864.41999995708</v>
      </c>
      <c r="L11" s="131">
        <v>-1629185.2500001192</v>
      </c>
      <c r="M11" s="131">
        <v>-1398768.2500001062</v>
      </c>
    </row>
    <row r="12" spans="1:13">
      <c r="A12" s="211" t="s">
        <v>156</v>
      </c>
      <c r="B12" s="212"/>
      <c r="C12" s="212"/>
      <c r="D12" s="212"/>
      <c r="E12" s="212"/>
      <c r="F12" s="212"/>
      <c r="G12" s="212"/>
      <c r="H12" s="213"/>
      <c r="I12" s="1">
        <v>116</v>
      </c>
      <c r="J12" s="121">
        <f>SUM(J13:J15)</f>
        <v>477505130.01000005</v>
      </c>
      <c r="K12" s="121">
        <f t="shared" ref="K12:M12" si="2">SUM(K13:K15)</f>
        <v>120656064.88999999</v>
      </c>
      <c r="L12" s="121">
        <f t="shared" si="2"/>
        <v>451505824.05999988</v>
      </c>
      <c r="M12" s="121">
        <f t="shared" si="2"/>
        <v>106343401.27999982</v>
      </c>
    </row>
    <row r="13" spans="1:13">
      <c r="A13" s="222" t="s">
        <v>153</v>
      </c>
      <c r="B13" s="223"/>
      <c r="C13" s="223"/>
      <c r="D13" s="223"/>
      <c r="E13" s="223"/>
      <c r="F13" s="223"/>
      <c r="G13" s="223"/>
      <c r="H13" s="224"/>
      <c r="I13" s="1">
        <v>117</v>
      </c>
      <c r="J13" s="119">
        <v>365393671.13</v>
      </c>
      <c r="K13" s="119">
        <v>89050280.819999993</v>
      </c>
      <c r="L13" s="119">
        <v>342895376.12999988</v>
      </c>
      <c r="M13" s="119">
        <v>77312473.149999797</v>
      </c>
    </row>
    <row r="14" spans="1:13">
      <c r="A14" s="222" t="s">
        <v>154</v>
      </c>
      <c r="B14" s="223"/>
      <c r="C14" s="223"/>
      <c r="D14" s="223"/>
      <c r="E14" s="223"/>
      <c r="F14" s="223"/>
      <c r="G14" s="223"/>
      <c r="H14" s="224"/>
      <c r="I14" s="1">
        <v>118</v>
      </c>
      <c r="J14" s="119">
        <v>56203273.090000004</v>
      </c>
      <c r="K14" s="119">
        <v>15206223.030000001</v>
      </c>
      <c r="L14" s="119">
        <v>62821249.690000005</v>
      </c>
      <c r="M14" s="119">
        <v>16614186.460000008</v>
      </c>
    </row>
    <row r="15" spans="1:13">
      <c r="A15" s="222" t="s">
        <v>155</v>
      </c>
      <c r="B15" s="223"/>
      <c r="C15" s="223"/>
      <c r="D15" s="223"/>
      <c r="E15" s="223"/>
      <c r="F15" s="223"/>
      <c r="G15" s="223"/>
      <c r="H15" s="224"/>
      <c r="I15" s="1">
        <v>119</v>
      </c>
      <c r="J15" s="119">
        <v>55908185.789999999</v>
      </c>
      <c r="K15" s="119">
        <v>16399561.039999999</v>
      </c>
      <c r="L15" s="119">
        <v>45789198.240000002</v>
      </c>
      <c r="M15" s="119">
        <v>12416741.670000017</v>
      </c>
    </row>
    <row r="16" spans="1:13">
      <c r="A16" s="211" t="s">
        <v>157</v>
      </c>
      <c r="B16" s="212"/>
      <c r="C16" s="212"/>
      <c r="D16" s="212"/>
      <c r="E16" s="212"/>
      <c r="F16" s="212"/>
      <c r="G16" s="212"/>
      <c r="H16" s="213"/>
      <c r="I16" s="1">
        <v>120</v>
      </c>
      <c r="J16" s="121">
        <f>SUM(J17:J19)</f>
        <v>119533163.64</v>
      </c>
      <c r="K16" s="121">
        <f t="shared" ref="K16:M16" si="3">SUM(K17:K19)</f>
        <v>24203480.340000004</v>
      </c>
      <c r="L16" s="121">
        <f t="shared" si="3"/>
        <v>121203522.84999999</v>
      </c>
      <c r="M16" s="121">
        <f t="shared" si="3"/>
        <v>26064426.37999998</v>
      </c>
    </row>
    <row r="17" spans="1:13">
      <c r="A17" s="222" t="s">
        <v>158</v>
      </c>
      <c r="B17" s="223"/>
      <c r="C17" s="223"/>
      <c r="D17" s="223"/>
      <c r="E17" s="223"/>
      <c r="F17" s="223"/>
      <c r="G17" s="223"/>
      <c r="H17" s="224"/>
      <c r="I17" s="1">
        <v>121</v>
      </c>
      <c r="J17" s="120">
        <v>71719898.184</v>
      </c>
      <c r="K17" s="120">
        <v>14522088.204000004</v>
      </c>
      <c r="L17" s="120">
        <v>74439975.687614277</v>
      </c>
      <c r="M17" s="120">
        <v>17872068.621731915</v>
      </c>
    </row>
    <row r="18" spans="1:13">
      <c r="A18" s="222" t="s">
        <v>159</v>
      </c>
      <c r="B18" s="223"/>
      <c r="C18" s="223"/>
      <c r="D18" s="223"/>
      <c r="E18" s="223"/>
      <c r="F18" s="223"/>
      <c r="G18" s="223"/>
      <c r="H18" s="224"/>
      <c r="I18" s="1">
        <v>122</v>
      </c>
      <c r="J18" s="120">
        <v>29883290.91</v>
      </c>
      <c r="K18" s="120">
        <v>6050870.0850000009</v>
      </c>
      <c r="L18" s="120">
        <v>29291956.684385721</v>
      </c>
      <c r="M18" s="120">
        <v>4815272.4902680703</v>
      </c>
    </row>
    <row r="19" spans="1:13">
      <c r="A19" s="222" t="s">
        <v>160</v>
      </c>
      <c r="B19" s="223"/>
      <c r="C19" s="223"/>
      <c r="D19" s="223"/>
      <c r="E19" s="223"/>
      <c r="F19" s="223"/>
      <c r="G19" s="223"/>
      <c r="H19" s="224"/>
      <c r="I19" s="1">
        <v>123</v>
      </c>
      <c r="J19" s="120">
        <v>17929974.546</v>
      </c>
      <c r="K19" s="120">
        <v>3630522.0510000009</v>
      </c>
      <c r="L19" s="120">
        <v>17471590.477999996</v>
      </c>
      <c r="M19" s="120">
        <v>3377085.2679999955</v>
      </c>
    </row>
    <row r="20" spans="1:13">
      <c r="A20" s="211" t="s">
        <v>161</v>
      </c>
      <c r="B20" s="212"/>
      <c r="C20" s="212"/>
      <c r="D20" s="212"/>
      <c r="E20" s="212"/>
      <c r="F20" s="212"/>
      <c r="G20" s="212"/>
      <c r="H20" s="213"/>
      <c r="I20" s="1">
        <v>124</v>
      </c>
      <c r="J20" s="131">
        <v>42878202.869999997</v>
      </c>
      <c r="K20" s="131">
        <v>11711579.069999997</v>
      </c>
      <c r="L20" s="131">
        <v>49293414.399999999</v>
      </c>
      <c r="M20" s="131">
        <v>12752809.539999992</v>
      </c>
    </row>
    <row r="21" spans="1:13">
      <c r="A21" s="211" t="s">
        <v>162</v>
      </c>
      <c r="B21" s="212"/>
      <c r="C21" s="212"/>
      <c r="D21" s="212"/>
      <c r="E21" s="212"/>
      <c r="F21" s="212"/>
      <c r="G21" s="212"/>
      <c r="H21" s="213"/>
      <c r="I21" s="1">
        <v>125</v>
      </c>
      <c r="J21" s="131">
        <v>84130373.330000013</v>
      </c>
      <c r="K21" s="131">
        <v>20619413.06000001</v>
      </c>
      <c r="L21" s="131">
        <v>57413299.039999992</v>
      </c>
      <c r="M21" s="131">
        <v>-5498164.8300000057</v>
      </c>
    </row>
    <row r="22" spans="1:13">
      <c r="A22" s="211" t="s">
        <v>163</v>
      </c>
      <c r="B22" s="212"/>
      <c r="C22" s="212"/>
      <c r="D22" s="212"/>
      <c r="E22" s="212"/>
      <c r="F22" s="212"/>
      <c r="G22" s="212"/>
      <c r="H22" s="213"/>
      <c r="I22" s="1">
        <v>126</v>
      </c>
      <c r="J22" s="121">
        <f>SUM(J23:J24)</f>
        <v>0</v>
      </c>
      <c r="K22" s="121">
        <f t="shared" ref="K22:M22" si="4">SUM(K23:K24)</f>
        <v>0</v>
      </c>
      <c r="L22" s="121">
        <f t="shared" si="4"/>
        <v>0</v>
      </c>
      <c r="M22" s="121">
        <f t="shared" si="4"/>
        <v>0</v>
      </c>
    </row>
    <row r="23" spans="1:13">
      <c r="A23" s="222" t="s">
        <v>164</v>
      </c>
      <c r="B23" s="223"/>
      <c r="C23" s="223"/>
      <c r="D23" s="223"/>
      <c r="E23" s="223"/>
      <c r="F23" s="223"/>
      <c r="G23" s="223"/>
      <c r="H23" s="224"/>
      <c r="I23" s="1">
        <v>127</v>
      </c>
      <c r="J23" s="124">
        <v>0</v>
      </c>
      <c r="K23" s="124">
        <v>0</v>
      </c>
      <c r="L23" s="124">
        <v>0</v>
      </c>
      <c r="M23" s="124">
        <v>0</v>
      </c>
    </row>
    <row r="24" spans="1:13">
      <c r="A24" s="222" t="s">
        <v>165</v>
      </c>
      <c r="B24" s="223"/>
      <c r="C24" s="223"/>
      <c r="D24" s="223"/>
      <c r="E24" s="223"/>
      <c r="F24" s="223"/>
      <c r="G24" s="223"/>
      <c r="H24" s="224"/>
      <c r="I24" s="1">
        <v>128</v>
      </c>
      <c r="J24" s="124">
        <v>0</v>
      </c>
      <c r="K24" s="124">
        <v>0</v>
      </c>
      <c r="L24" s="124">
        <v>0</v>
      </c>
      <c r="M24" s="124">
        <v>0</v>
      </c>
    </row>
    <row r="25" spans="1:13">
      <c r="A25" s="211" t="s">
        <v>166</v>
      </c>
      <c r="B25" s="212"/>
      <c r="C25" s="212"/>
      <c r="D25" s="212"/>
      <c r="E25" s="212"/>
      <c r="F25" s="212"/>
      <c r="G25" s="212"/>
      <c r="H25" s="213"/>
      <c r="I25" s="1">
        <v>129</v>
      </c>
      <c r="J25" s="132">
        <v>7863772.9800000004</v>
      </c>
      <c r="K25" s="132">
        <v>7863772.9800000004</v>
      </c>
      <c r="L25" s="132">
        <v>2505920.7000000002</v>
      </c>
      <c r="M25" s="132">
        <v>2505920.7000000002</v>
      </c>
    </row>
    <row r="26" spans="1:13">
      <c r="A26" s="211" t="s">
        <v>167</v>
      </c>
      <c r="B26" s="212"/>
      <c r="C26" s="212"/>
      <c r="D26" s="212"/>
      <c r="E26" s="212"/>
      <c r="F26" s="212"/>
      <c r="G26" s="212"/>
      <c r="H26" s="213"/>
      <c r="I26" s="1">
        <v>130</v>
      </c>
      <c r="J26" s="131">
        <v>6407443.9400000004</v>
      </c>
      <c r="K26" s="131">
        <v>3054078.9100000006</v>
      </c>
      <c r="L26" s="131">
        <v>11270256.570000002</v>
      </c>
      <c r="M26" s="131">
        <v>2720489.9200000018</v>
      </c>
    </row>
    <row r="27" spans="1:13">
      <c r="A27" s="211" t="s">
        <v>168</v>
      </c>
      <c r="B27" s="212"/>
      <c r="C27" s="212"/>
      <c r="D27" s="212"/>
      <c r="E27" s="212"/>
      <c r="F27" s="212"/>
      <c r="G27" s="212"/>
      <c r="H27" s="213"/>
      <c r="I27" s="1">
        <v>131</v>
      </c>
      <c r="J27" s="121">
        <f>SUM(J28:J32)</f>
        <v>65388127.289999992</v>
      </c>
      <c r="K27" s="121">
        <f t="shared" ref="K27:M27" si="5">SUM(K28:K32)</f>
        <v>7034656.6099999966</v>
      </c>
      <c r="L27" s="121">
        <f t="shared" si="5"/>
        <v>72347081.129999995</v>
      </c>
      <c r="M27" s="121">
        <f t="shared" si="5"/>
        <v>17831916.189999994</v>
      </c>
    </row>
    <row r="28" spans="1:13" ht="26.45" customHeight="1">
      <c r="A28" s="211" t="s">
        <v>169</v>
      </c>
      <c r="B28" s="212"/>
      <c r="C28" s="212"/>
      <c r="D28" s="212"/>
      <c r="E28" s="212"/>
      <c r="F28" s="212"/>
      <c r="G28" s="212"/>
      <c r="H28" s="213"/>
      <c r="I28" s="1">
        <v>132</v>
      </c>
      <c r="J28" s="120">
        <v>6264148.8799999999</v>
      </c>
      <c r="K28" s="120">
        <v>2012815.7199999997</v>
      </c>
      <c r="L28" s="120">
        <v>4956778.3600000003</v>
      </c>
      <c r="M28" s="120">
        <v>1492269.6100000003</v>
      </c>
    </row>
    <row r="29" spans="1:13" ht="26.45" customHeight="1">
      <c r="A29" s="211" t="s">
        <v>171</v>
      </c>
      <c r="B29" s="212"/>
      <c r="C29" s="212"/>
      <c r="D29" s="212"/>
      <c r="E29" s="212"/>
      <c r="F29" s="212"/>
      <c r="G29" s="212"/>
      <c r="H29" s="213"/>
      <c r="I29" s="1">
        <v>133</v>
      </c>
      <c r="J29" s="120">
        <v>8961499.3599999994</v>
      </c>
      <c r="K29" s="120">
        <v>3234477.8699999936</v>
      </c>
      <c r="L29" s="120">
        <v>8954143.290000001</v>
      </c>
      <c r="M29" s="120">
        <v>692432.45000000112</v>
      </c>
    </row>
    <row r="30" spans="1:13">
      <c r="A30" s="211" t="s">
        <v>170</v>
      </c>
      <c r="B30" s="212"/>
      <c r="C30" s="212"/>
      <c r="D30" s="212"/>
      <c r="E30" s="212"/>
      <c r="F30" s="212"/>
      <c r="G30" s="212"/>
      <c r="H30" s="213"/>
      <c r="I30" s="1">
        <v>134</v>
      </c>
      <c r="J30" s="124">
        <v>50162479.049999997</v>
      </c>
      <c r="K30" s="124">
        <v>1787363.0200000033</v>
      </c>
      <c r="L30" s="124">
        <v>58436151.959999993</v>
      </c>
      <c r="M30" s="124">
        <v>15647206.609999992</v>
      </c>
    </row>
    <row r="31" spans="1:13">
      <c r="A31" s="211" t="s">
        <v>172</v>
      </c>
      <c r="B31" s="212"/>
      <c r="C31" s="212"/>
      <c r="D31" s="212"/>
      <c r="E31" s="212"/>
      <c r="F31" s="212"/>
      <c r="G31" s="212"/>
      <c r="H31" s="213"/>
      <c r="I31" s="1">
        <v>135</v>
      </c>
      <c r="J31" s="124">
        <v>0</v>
      </c>
      <c r="K31" s="124">
        <v>0</v>
      </c>
      <c r="L31" s="124">
        <v>0</v>
      </c>
      <c r="M31" s="124">
        <v>0</v>
      </c>
    </row>
    <row r="32" spans="1:13">
      <c r="A32" s="211" t="s">
        <v>173</v>
      </c>
      <c r="B32" s="212"/>
      <c r="C32" s="212"/>
      <c r="D32" s="212"/>
      <c r="E32" s="212"/>
      <c r="F32" s="212"/>
      <c r="G32" s="212"/>
      <c r="H32" s="213"/>
      <c r="I32" s="1">
        <v>136</v>
      </c>
      <c r="J32" s="124">
        <v>0</v>
      </c>
      <c r="K32" s="124">
        <v>0</v>
      </c>
      <c r="L32" s="124">
        <v>7.52</v>
      </c>
      <c r="M32" s="124">
        <v>7.52</v>
      </c>
    </row>
    <row r="33" spans="1:13">
      <c r="A33" s="211" t="s">
        <v>174</v>
      </c>
      <c r="B33" s="212"/>
      <c r="C33" s="212"/>
      <c r="D33" s="212"/>
      <c r="E33" s="212"/>
      <c r="F33" s="212"/>
      <c r="G33" s="212"/>
      <c r="H33" s="213"/>
      <c r="I33" s="1">
        <v>137</v>
      </c>
      <c r="J33" s="121">
        <f>SUM(J34:J37)</f>
        <v>62261027.68</v>
      </c>
      <c r="K33" s="121">
        <f t="shared" ref="K33:M33" si="6">SUM(K34:K37)</f>
        <v>2162661.8999999985</v>
      </c>
      <c r="L33" s="121">
        <f t="shared" si="6"/>
        <v>65674160.339999996</v>
      </c>
      <c r="M33" s="121">
        <f t="shared" si="6"/>
        <v>24262579.759999994</v>
      </c>
    </row>
    <row r="34" spans="1:13" ht="26.45" customHeight="1">
      <c r="A34" s="211" t="s">
        <v>175</v>
      </c>
      <c r="B34" s="212"/>
      <c r="C34" s="212"/>
      <c r="D34" s="212"/>
      <c r="E34" s="212"/>
      <c r="F34" s="212"/>
      <c r="G34" s="212"/>
      <c r="H34" s="213"/>
      <c r="I34" s="1">
        <v>138</v>
      </c>
      <c r="J34" s="119">
        <v>1119515.8599999999</v>
      </c>
      <c r="K34" s="119">
        <v>872991.85999999987</v>
      </c>
      <c r="L34" s="119">
        <v>2205930.96</v>
      </c>
      <c r="M34" s="119">
        <v>561461.93999999994</v>
      </c>
    </row>
    <row r="35" spans="1:13" ht="26.45" customHeight="1">
      <c r="A35" s="211" t="s">
        <v>176</v>
      </c>
      <c r="B35" s="212"/>
      <c r="C35" s="212"/>
      <c r="D35" s="212"/>
      <c r="E35" s="212"/>
      <c r="F35" s="212"/>
      <c r="G35" s="212"/>
      <c r="H35" s="213"/>
      <c r="I35" s="1">
        <v>139</v>
      </c>
      <c r="J35" s="119">
        <v>30921224.140000001</v>
      </c>
      <c r="K35" s="119">
        <v>8567670.3599999994</v>
      </c>
      <c r="L35" s="119">
        <v>63468229.379999995</v>
      </c>
      <c r="M35" s="119">
        <v>23701117.819999993</v>
      </c>
    </row>
    <row r="36" spans="1:13">
      <c r="A36" s="211" t="s">
        <v>177</v>
      </c>
      <c r="B36" s="212"/>
      <c r="C36" s="212"/>
      <c r="D36" s="212"/>
      <c r="E36" s="212"/>
      <c r="F36" s="212"/>
      <c r="G36" s="212"/>
      <c r="H36" s="213"/>
      <c r="I36" s="1">
        <v>140</v>
      </c>
      <c r="J36" s="124">
        <v>30220287.68</v>
      </c>
      <c r="K36" s="124">
        <v>-7278000.3200000003</v>
      </c>
      <c r="L36" s="124">
        <v>0</v>
      </c>
      <c r="M36" s="124">
        <v>0</v>
      </c>
    </row>
    <row r="37" spans="1:13">
      <c r="A37" s="211" t="s">
        <v>178</v>
      </c>
      <c r="B37" s="212"/>
      <c r="C37" s="212"/>
      <c r="D37" s="212"/>
      <c r="E37" s="212"/>
      <c r="F37" s="212"/>
      <c r="G37" s="212"/>
      <c r="H37" s="213"/>
      <c r="I37" s="1">
        <v>141</v>
      </c>
      <c r="J37" s="124">
        <v>0</v>
      </c>
      <c r="K37" s="124">
        <v>0</v>
      </c>
      <c r="L37" s="124">
        <v>0</v>
      </c>
      <c r="M37" s="124">
        <v>0</v>
      </c>
    </row>
    <row r="38" spans="1:13">
      <c r="A38" s="211" t="s">
        <v>179</v>
      </c>
      <c r="B38" s="212"/>
      <c r="C38" s="212"/>
      <c r="D38" s="212"/>
      <c r="E38" s="212"/>
      <c r="F38" s="212"/>
      <c r="G38" s="212"/>
      <c r="H38" s="213"/>
      <c r="I38" s="1">
        <v>142</v>
      </c>
      <c r="J38" s="132">
        <v>0</v>
      </c>
      <c r="K38" s="132">
        <v>0</v>
      </c>
      <c r="L38" s="132">
        <v>0</v>
      </c>
      <c r="M38" s="132">
        <v>0</v>
      </c>
    </row>
    <row r="39" spans="1:13">
      <c r="A39" s="211" t="s">
        <v>180</v>
      </c>
      <c r="B39" s="212"/>
      <c r="C39" s="212"/>
      <c r="D39" s="212"/>
      <c r="E39" s="212"/>
      <c r="F39" s="212"/>
      <c r="G39" s="212"/>
      <c r="H39" s="213"/>
      <c r="I39" s="1">
        <v>143</v>
      </c>
      <c r="J39" s="133">
        <v>0</v>
      </c>
      <c r="K39" s="133">
        <v>0</v>
      </c>
      <c r="L39" s="133">
        <v>0</v>
      </c>
      <c r="M39" s="133">
        <v>0</v>
      </c>
    </row>
    <row r="40" spans="1:13">
      <c r="A40" s="211" t="s">
        <v>181</v>
      </c>
      <c r="B40" s="212"/>
      <c r="C40" s="212"/>
      <c r="D40" s="212"/>
      <c r="E40" s="212"/>
      <c r="F40" s="212"/>
      <c r="G40" s="212"/>
      <c r="H40" s="213"/>
      <c r="I40" s="1">
        <v>144</v>
      </c>
      <c r="J40" s="132">
        <v>0</v>
      </c>
      <c r="K40" s="132">
        <v>0</v>
      </c>
      <c r="L40" s="132">
        <v>0</v>
      </c>
      <c r="M40" s="132">
        <v>0</v>
      </c>
    </row>
    <row r="41" spans="1:13">
      <c r="A41" s="211" t="s">
        <v>182</v>
      </c>
      <c r="B41" s="212"/>
      <c r="C41" s="212"/>
      <c r="D41" s="212"/>
      <c r="E41" s="212"/>
      <c r="F41" s="212"/>
      <c r="G41" s="212"/>
      <c r="H41" s="213"/>
      <c r="I41" s="1">
        <v>145</v>
      </c>
      <c r="J41" s="132">
        <v>0</v>
      </c>
      <c r="K41" s="132">
        <v>0</v>
      </c>
      <c r="L41" s="132">
        <v>0</v>
      </c>
      <c r="M41" s="132">
        <v>0</v>
      </c>
    </row>
    <row r="42" spans="1:13">
      <c r="A42" s="211" t="s">
        <v>183</v>
      </c>
      <c r="B42" s="212"/>
      <c r="C42" s="212"/>
      <c r="D42" s="212"/>
      <c r="E42" s="212"/>
      <c r="F42" s="212"/>
      <c r="G42" s="212"/>
      <c r="H42" s="213"/>
      <c r="I42" s="1">
        <v>146</v>
      </c>
      <c r="J42" s="121">
        <f>J7+J27+J38+J40</f>
        <v>836087542.07999992</v>
      </c>
      <c r="K42" s="121">
        <f t="shared" ref="K42:M42" si="7">K7+K27+K38+K40</f>
        <v>199691698.35999984</v>
      </c>
      <c r="L42" s="121">
        <f t="shared" si="7"/>
        <v>794964356.57999992</v>
      </c>
      <c r="M42" s="121">
        <f t="shared" si="7"/>
        <v>170208712.74858686</v>
      </c>
    </row>
    <row r="43" spans="1:13">
      <c r="A43" s="211" t="s">
        <v>184</v>
      </c>
      <c r="B43" s="212"/>
      <c r="C43" s="212"/>
      <c r="D43" s="212"/>
      <c r="E43" s="212"/>
      <c r="F43" s="212"/>
      <c r="G43" s="212"/>
      <c r="H43" s="213"/>
      <c r="I43" s="1">
        <v>147</v>
      </c>
      <c r="J43" s="121">
        <f>J10+J33+J39+J41</f>
        <v>803835408.15000021</v>
      </c>
      <c r="K43" s="121">
        <f t="shared" ref="K43:M43" si="8">K10+K33+K39+K41</f>
        <v>189926186.73000002</v>
      </c>
      <c r="L43" s="121">
        <f t="shared" si="8"/>
        <v>757237212.7099998</v>
      </c>
      <c r="M43" s="121">
        <f t="shared" si="8"/>
        <v>167752694.49999964</v>
      </c>
    </row>
    <row r="44" spans="1:13">
      <c r="A44" s="211" t="s">
        <v>185</v>
      </c>
      <c r="B44" s="212"/>
      <c r="C44" s="212"/>
      <c r="D44" s="212"/>
      <c r="E44" s="212"/>
      <c r="F44" s="212"/>
      <c r="G44" s="212"/>
      <c r="H44" s="213"/>
      <c r="I44" s="1">
        <v>148</v>
      </c>
      <c r="J44" s="121">
        <f>J42-J43</f>
        <v>32252133.929999709</v>
      </c>
      <c r="K44" s="121">
        <f t="shared" ref="K44:M44" si="9">K42-K43</f>
        <v>9765511.6299998164</v>
      </c>
      <c r="L44" s="121">
        <f t="shared" si="9"/>
        <v>37727143.870000124</v>
      </c>
      <c r="M44" s="121">
        <f t="shared" si="9"/>
        <v>2456018.2485872209</v>
      </c>
    </row>
    <row r="45" spans="1:13">
      <c r="A45" s="231" t="s">
        <v>186</v>
      </c>
      <c r="B45" s="232"/>
      <c r="C45" s="232"/>
      <c r="D45" s="232"/>
      <c r="E45" s="232"/>
      <c r="F45" s="232"/>
      <c r="G45" s="232"/>
      <c r="H45" s="233"/>
      <c r="I45" s="1">
        <v>149</v>
      </c>
      <c r="J45" s="125">
        <f>IF(J42&gt;J43,J42-J43,0)</f>
        <v>32252133.929999709</v>
      </c>
      <c r="K45" s="125">
        <f t="shared" ref="K45:M45" si="10">IF(K42&gt;K43,K42-K43,0)</f>
        <v>9765511.6299998164</v>
      </c>
      <c r="L45" s="125">
        <f t="shared" si="10"/>
        <v>37727143.870000124</v>
      </c>
      <c r="M45" s="125">
        <f t="shared" si="10"/>
        <v>2456018.2485872209</v>
      </c>
    </row>
    <row r="46" spans="1:13">
      <c r="A46" s="231" t="s">
        <v>187</v>
      </c>
      <c r="B46" s="232"/>
      <c r="C46" s="232"/>
      <c r="D46" s="232"/>
      <c r="E46" s="232"/>
      <c r="F46" s="232"/>
      <c r="G46" s="232"/>
      <c r="H46" s="233"/>
      <c r="I46" s="1">
        <v>150</v>
      </c>
      <c r="J46" s="125">
        <f>IF(J43&gt;J42,J43-J42,0)</f>
        <v>0</v>
      </c>
      <c r="K46" s="125">
        <f t="shared" ref="K46:M46" si="11">IF(K43&gt;K42,K43-K42,0)</f>
        <v>0</v>
      </c>
      <c r="L46" s="125">
        <f t="shared" si="11"/>
        <v>0</v>
      </c>
      <c r="M46" s="125">
        <f t="shared" si="11"/>
        <v>0</v>
      </c>
    </row>
    <row r="47" spans="1:13">
      <c r="A47" s="211" t="s">
        <v>188</v>
      </c>
      <c r="B47" s="212"/>
      <c r="C47" s="212"/>
      <c r="D47" s="212"/>
      <c r="E47" s="212"/>
      <c r="F47" s="212"/>
      <c r="G47" s="212"/>
      <c r="H47" s="213"/>
      <c r="I47" s="1">
        <v>151</v>
      </c>
      <c r="J47" s="131">
        <v>-298528</v>
      </c>
      <c r="K47" s="131">
        <v>-298528</v>
      </c>
      <c r="L47" s="131">
        <v>494273.38</v>
      </c>
      <c r="M47" s="131">
        <v>494273.38</v>
      </c>
    </row>
    <row r="48" spans="1:13">
      <c r="A48" s="211" t="s">
        <v>192</v>
      </c>
      <c r="B48" s="212"/>
      <c r="C48" s="212"/>
      <c r="D48" s="212"/>
      <c r="E48" s="212"/>
      <c r="F48" s="212"/>
      <c r="G48" s="212"/>
      <c r="H48" s="213"/>
      <c r="I48" s="1">
        <v>152</v>
      </c>
      <c r="J48" s="121">
        <f>J44-J47</f>
        <v>32550661.929999709</v>
      </c>
      <c r="K48" s="121">
        <f t="shared" ref="K48:M48" si="12">K44-K47</f>
        <v>10064039.629999816</v>
      </c>
      <c r="L48" s="121">
        <f t="shared" si="12"/>
        <v>37232870.490000121</v>
      </c>
      <c r="M48" s="121">
        <f t="shared" si="12"/>
        <v>1961744.868587221</v>
      </c>
    </row>
    <row r="49" spans="1:13">
      <c r="A49" s="231" t="s">
        <v>191</v>
      </c>
      <c r="B49" s="232"/>
      <c r="C49" s="232"/>
      <c r="D49" s="232"/>
      <c r="E49" s="232"/>
      <c r="F49" s="232"/>
      <c r="G49" s="232"/>
      <c r="H49" s="233"/>
      <c r="I49" s="1">
        <v>153</v>
      </c>
      <c r="J49" s="125">
        <f>IF(J48&gt;0,J48,0)</f>
        <v>32550661.929999709</v>
      </c>
      <c r="K49" s="125">
        <f t="shared" ref="K49:M49" si="13">IF(K48&gt;0,K48,0)</f>
        <v>10064039.629999816</v>
      </c>
      <c r="L49" s="125">
        <f t="shared" si="13"/>
        <v>37232870.490000121</v>
      </c>
      <c r="M49" s="125">
        <f t="shared" si="13"/>
        <v>1961744.868587221</v>
      </c>
    </row>
    <row r="50" spans="1:13">
      <c r="A50" s="255" t="s">
        <v>190</v>
      </c>
      <c r="B50" s="256"/>
      <c r="C50" s="256"/>
      <c r="D50" s="256"/>
      <c r="E50" s="256"/>
      <c r="F50" s="256"/>
      <c r="G50" s="256"/>
      <c r="H50" s="257"/>
      <c r="I50" s="2">
        <v>154</v>
      </c>
      <c r="J50" s="126">
        <f>IF(J48&lt;0,-J48,0)</f>
        <v>0</v>
      </c>
      <c r="K50" s="126">
        <f t="shared" ref="K50:M50" si="14">IF(K48&lt;0,-K48,0)</f>
        <v>0</v>
      </c>
      <c r="L50" s="126">
        <f t="shared" si="14"/>
        <v>0</v>
      </c>
      <c r="M50" s="126">
        <f t="shared" si="14"/>
        <v>0</v>
      </c>
    </row>
    <row r="51" spans="1:13">
      <c r="A51" s="228" t="s">
        <v>189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</row>
    <row r="52" spans="1:13">
      <c r="A52" s="208" t="s">
        <v>193</v>
      </c>
      <c r="B52" s="209"/>
      <c r="C52" s="209"/>
      <c r="D52" s="209"/>
      <c r="E52" s="209"/>
      <c r="F52" s="209"/>
      <c r="G52" s="209"/>
      <c r="H52" s="209"/>
      <c r="I52" s="47"/>
      <c r="J52" s="47"/>
      <c r="K52" s="47"/>
      <c r="L52" s="47"/>
      <c r="M52" s="51"/>
    </row>
    <row r="53" spans="1:13">
      <c r="A53" s="252" t="s">
        <v>194</v>
      </c>
      <c r="B53" s="253"/>
      <c r="C53" s="253"/>
      <c r="D53" s="253"/>
      <c r="E53" s="253"/>
      <c r="F53" s="253"/>
      <c r="G53" s="253"/>
      <c r="H53" s="254"/>
      <c r="I53" s="1">
        <v>155</v>
      </c>
      <c r="J53" s="6"/>
      <c r="K53" s="6"/>
      <c r="L53" s="6"/>
      <c r="M53" s="6"/>
    </row>
    <row r="54" spans="1:13">
      <c r="A54" s="252" t="s">
        <v>195</v>
      </c>
      <c r="B54" s="253"/>
      <c r="C54" s="253"/>
      <c r="D54" s="253"/>
      <c r="E54" s="253"/>
      <c r="F54" s="253"/>
      <c r="G54" s="253"/>
      <c r="H54" s="254"/>
      <c r="I54" s="1">
        <v>156</v>
      </c>
      <c r="J54" s="7"/>
      <c r="K54" s="7"/>
      <c r="L54" s="7"/>
      <c r="M54" s="7"/>
    </row>
    <row r="55" spans="1:13">
      <c r="A55" s="228" t="s">
        <v>197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</row>
    <row r="56" spans="1:13">
      <c r="A56" s="208" t="s">
        <v>196</v>
      </c>
      <c r="B56" s="209"/>
      <c r="C56" s="209"/>
      <c r="D56" s="209"/>
      <c r="E56" s="209"/>
      <c r="F56" s="209"/>
      <c r="G56" s="209"/>
      <c r="H56" s="210"/>
      <c r="I56" s="8">
        <v>157</v>
      </c>
      <c r="J56" s="134">
        <f>+J48</f>
        <v>32550661.929999709</v>
      </c>
      <c r="K56" s="134">
        <f t="shared" ref="K56:M56" si="15">+K48</f>
        <v>10064039.629999816</v>
      </c>
      <c r="L56" s="134">
        <f t="shared" si="15"/>
        <v>37232870.490000121</v>
      </c>
      <c r="M56" s="134">
        <f t="shared" si="15"/>
        <v>1961744.868587221</v>
      </c>
    </row>
    <row r="57" spans="1:13" ht="26.45" customHeight="1">
      <c r="A57" s="211" t="s">
        <v>198</v>
      </c>
      <c r="B57" s="212"/>
      <c r="C57" s="212"/>
      <c r="D57" s="212"/>
      <c r="E57" s="212"/>
      <c r="F57" s="212"/>
      <c r="G57" s="212"/>
      <c r="H57" s="213"/>
      <c r="I57" s="1">
        <v>158</v>
      </c>
      <c r="J57" s="121">
        <f>SUM(J58:J64)</f>
        <v>-15341096</v>
      </c>
      <c r="K57" s="121">
        <f t="shared" ref="K57:M57" si="16">SUM(K58:K64)</f>
        <v>-7359347.3137045261</v>
      </c>
      <c r="L57" s="121">
        <f t="shared" si="16"/>
        <v>6629292.3600000003</v>
      </c>
      <c r="M57" s="121">
        <f t="shared" si="16"/>
        <v>3897692.0833794805</v>
      </c>
    </row>
    <row r="58" spans="1:13">
      <c r="A58" s="211" t="s">
        <v>199</v>
      </c>
      <c r="B58" s="212"/>
      <c r="C58" s="212"/>
      <c r="D58" s="212"/>
      <c r="E58" s="212"/>
      <c r="F58" s="212"/>
      <c r="G58" s="212"/>
      <c r="H58" s="213"/>
      <c r="I58" s="1">
        <v>159</v>
      </c>
      <c r="J58" s="6">
        <v>-15341096</v>
      </c>
      <c r="K58" s="6">
        <v>-7359347.3137045261</v>
      </c>
      <c r="L58" s="6">
        <v>6629292.3600000003</v>
      </c>
      <c r="M58" s="6">
        <v>3897692.0833794805</v>
      </c>
    </row>
    <row r="59" spans="1:13" ht="26.45" customHeight="1">
      <c r="A59" s="211" t="s">
        <v>200</v>
      </c>
      <c r="B59" s="212"/>
      <c r="C59" s="212"/>
      <c r="D59" s="212"/>
      <c r="E59" s="212"/>
      <c r="F59" s="212"/>
      <c r="G59" s="212"/>
      <c r="H59" s="213"/>
      <c r="I59" s="1">
        <v>160</v>
      </c>
      <c r="J59" s="6">
        <v>0</v>
      </c>
      <c r="K59" s="6">
        <v>0</v>
      </c>
      <c r="L59" s="6">
        <v>0</v>
      </c>
      <c r="M59" s="6">
        <v>0</v>
      </c>
    </row>
    <row r="60" spans="1:13">
      <c r="A60" s="211" t="s">
        <v>201</v>
      </c>
      <c r="B60" s="212"/>
      <c r="C60" s="212"/>
      <c r="D60" s="212"/>
      <c r="E60" s="212"/>
      <c r="F60" s="212"/>
      <c r="G60" s="212"/>
      <c r="H60" s="213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>
      <c r="A61" s="211" t="s">
        <v>202</v>
      </c>
      <c r="B61" s="212"/>
      <c r="C61" s="212"/>
      <c r="D61" s="212"/>
      <c r="E61" s="212"/>
      <c r="F61" s="212"/>
      <c r="G61" s="212"/>
      <c r="H61" s="213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>
      <c r="A62" s="211" t="s">
        <v>203</v>
      </c>
      <c r="B62" s="212"/>
      <c r="C62" s="212"/>
      <c r="D62" s="212"/>
      <c r="E62" s="212"/>
      <c r="F62" s="212"/>
      <c r="G62" s="212"/>
      <c r="H62" s="213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>
      <c r="A63" s="211" t="s">
        <v>204</v>
      </c>
      <c r="B63" s="212"/>
      <c r="C63" s="212"/>
      <c r="D63" s="212"/>
      <c r="E63" s="212"/>
      <c r="F63" s="212"/>
      <c r="G63" s="212"/>
      <c r="H63" s="213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>
      <c r="A64" s="266" t="s">
        <v>205</v>
      </c>
      <c r="B64" s="267"/>
      <c r="C64" s="267"/>
      <c r="D64" s="267"/>
      <c r="E64" s="267"/>
      <c r="F64" s="267"/>
      <c r="G64" s="267"/>
      <c r="H64" s="268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>
      <c r="A65" s="211" t="s">
        <v>206</v>
      </c>
      <c r="B65" s="212"/>
      <c r="C65" s="212"/>
      <c r="D65" s="212"/>
      <c r="E65" s="212"/>
      <c r="F65" s="212"/>
      <c r="G65" s="212"/>
      <c r="H65" s="213"/>
      <c r="I65" s="1">
        <v>166</v>
      </c>
      <c r="J65" s="6">
        <v>-3068219</v>
      </c>
      <c r="K65" s="6">
        <v>-1471869.2627409054</v>
      </c>
      <c r="L65" s="6">
        <v>1193272.6248000001</v>
      </c>
      <c r="M65" s="6">
        <v>646952.56947589607</v>
      </c>
    </row>
    <row r="66" spans="1:13">
      <c r="A66" s="211" t="s">
        <v>207</v>
      </c>
      <c r="B66" s="212"/>
      <c r="C66" s="212"/>
      <c r="D66" s="212"/>
      <c r="E66" s="212"/>
      <c r="F66" s="212"/>
      <c r="G66" s="212"/>
      <c r="H66" s="213"/>
      <c r="I66" s="1">
        <v>167</v>
      </c>
      <c r="J66" s="121">
        <f>J57-J65</f>
        <v>-12272877</v>
      </c>
      <c r="K66" s="121">
        <f t="shared" ref="K66:M66" si="17">K57-K65</f>
        <v>-5887478.0509636207</v>
      </c>
      <c r="L66" s="121">
        <f t="shared" si="17"/>
        <v>5436019.7352</v>
      </c>
      <c r="M66" s="121">
        <f t="shared" si="17"/>
        <v>3250739.5139035843</v>
      </c>
    </row>
    <row r="67" spans="1:13">
      <c r="A67" s="211" t="s">
        <v>208</v>
      </c>
      <c r="B67" s="212"/>
      <c r="C67" s="212"/>
      <c r="D67" s="212"/>
      <c r="E67" s="212"/>
      <c r="F67" s="212"/>
      <c r="G67" s="212"/>
      <c r="H67" s="213"/>
      <c r="I67" s="1">
        <v>168</v>
      </c>
      <c r="J67" s="135">
        <f>J56+J66</f>
        <v>20277784.929999709</v>
      </c>
      <c r="K67" s="135">
        <f t="shared" ref="K67:M67" si="18">K56+K66</f>
        <v>4176561.5790361958</v>
      </c>
      <c r="L67" s="135">
        <f t="shared" si="18"/>
        <v>42668890.225200124</v>
      </c>
      <c r="M67" s="135">
        <f t="shared" si="18"/>
        <v>5212484.3824908054</v>
      </c>
    </row>
    <row r="68" spans="1:13">
      <c r="A68" s="262" t="s">
        <v>209</v>
      </c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</row>
    <row r="69" spans="1:13">
      <c r="A69" s="264" t="s">
        <v>210</v>
      </c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</row>
    <row r="70" spans="1:13">
      <c r="A70" s="252" t="s">
        <v>137</v>
      </c>
      <c r="B70" s="253"/>
      <c r="C70" s="253"/>
      <c r="D70" s="253"/>
      <c r="E70" s="253"/>
      <c r="F70" s="253"/>
      <c r="G70" s="253"/>
      <c r="H70" s="254"/>
      <c r="I70" s="1">
        <v>169</v>
      </c>
      <c r="J70" s="6"/>
      <c r="K70" s="6"/>
      <c r="L70" s="6"/>
      <c r="M70" s="6"/>
    </row>
    <row r="71" spans="1:13">
      <c r="A71" s="259" t="s">
        <v>138</v>
      </c>
      <c r="B71" s="260"/>
      <c r="C71" s="260"/>
      <c r="D71" s="260"/>
      <c r="E71" s="260"/>
      <c r="F71" s="260"/>
      <c r="G71" s="260"/>
      <c r="H71" s="261"/>
      <c r="I71" s="4">
        <v>170</v>
      </c>
      <c r="J71" s="7"/>
      <c r="K71" s="7"/>
      <c r="L71" s="7"/>
      <c r="M71" s="7"/>
    </row>
  </sheetData>
  <protectedRanges>
    <protectedRange sqref="J8:M8" name="Range1"/>
    <protectedRange sqref="J11:M11" name="Range1_1"/>
    <protectedRange sqref="J20:M21 J23:M26" name="Range1_2"/>
    <protectedRange sqref="J28:M30" name="Range1_3"/>
    <protectedRange sqref="J35:M36" name="Range1_4"/>
  </protectedRanges>
  <mergeCells count="73"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  <mergeCell ref="A54:H54"/>
    <mergeCell ref="A56:H56"/>
    <mergeCell ref="A55:M55"/>
    <mergeCell ref="A57:H57"/>
    <mergeCell ref="A50:H50"/>
    <mergeCell ref="A51:M51"/>
    <mergeCell ref="A52:H52"/>
    <mergeCell ref="A53:H53"/>
    <mergeCell ref="A46:H46"/>
    <mergeCell ref="A47:H47"/>
    <mergeCell ref="A48:H48"/>
    <mergeCell ref="A49:H49"/>
    <mergeCell ref="A42:H42"/>
    <mergeCell ref="A43:H43"/>
    <mergeCell ref="A44:H44"/>
    <mergeCell ref="A45:H45"/>
    <mergeCell ref="A38:H38"/>
    <mergeCell ref="A39:H39"/>
    <mergeCell ref="A40:H40"/>
    <mergeCell ref="A41:H41"/>
    <mergeCell ref="A34:H34"/>
    <mergeCell ref="A35:H35"/>
    <mergeCell ref="A36:H36"/>
    <mergeCell ref="A37:H37"/>
    <mergeCell ref="A30:H30"/>
    <mergeCell ref="A31:H31"/>
    <mergeCell ref="A32:H32"/>
    <mergeCell ref="A33:H33"/>
    <mergeCell ref="A26:H26"/>
    <mergeCell ref="A27:H27"/>
    <mergeCell ref="A28:H28"/>
    <mergeCell ref="A29:H29"/>
    <mergeCell ref="A22:H22"/>
    <mergeCell ref="A23:H23"/>
    <mergeCell ref="A24:H24"/>
    <mergeCell ref="A25:H25"/>
    <mergeCell ref="A18:H18"/>
    <mergeCell ref="A19:H19"/>
    <mergeCell ref="A20:H20"/>
    <mergeCell ref="A21:H21"/>
    <mergeCell ref="A15:H15"/>
    <mergeCell ref="A16:H16"/>
    <mergeCell ref="A17:H17"/>
    <mergeCell ref="A10:H10"/>
    <mergeCell ref="A11:H11"/>
    <mergeCell ref="A12:H12"/>
    <mergeCell ref="A13:H13"/>
    <mergeCell ref="A9:H9"/>
    <mergeCell ref="J4:K4"/>
    <mergeCell ref="L4:M4"/>
    <mergeCell ref="A5:H5"/>
    <mergeCell ref="A14:H14"/>
    <mergeCell ref="A3:M3"/>
    <mergeCell ref="A4:H4"/>
    <mergeCell ref="A6:H6"/>
    <mergeCell ref="A7:H7"/>
    <mergeCell ref="A8:H8"/>
  </mergeCells>
  <phoneticPr fontId="4" type="noConversion"/>
  <dataValidations count="2">
    <dataValidation type="whole" operator="notEqual" allowBlank="1" showInputMessage="1" showErrorMessage="1" errorTitle="Pogrešan unos" error="Mogu se unijeti samo cjelobrojne vrijednosti." sqref="J53:L54 J70:L71">
      <formula1>999999999999</formula1>
    </dataValidation>
    <dataValidation allowBlank="1" sqref="J7:M50 J56:M67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zoomScaleNormal="110" zoomScaleSheetLayoutView="100" workbookViewId="0">
      <selection activeCell="L45" sqref="L45"/>
    </sheetView>
  </sheetViews>
  <sheetFormatPr defaultColWidth="9.140625" defaultRowHeight="12.75"/>
  <cols>
    <col min="1" max="6" width="9.140625" style="46"/>
    <col min="7" max="7" width="9.140625" style="46" customWidth="1"/>
    <col min="8" max="8" width="7.5703125" style="46" customWidth="1"/>
    <col min="9" max="9" width="8.7109375" style="46" customWidth="1"/>
    <col min="10" max="10" width="11.28515625" style="46" customWidth="1"/>
    <col min="11" max="11" width="9.5703125" style="46" customWidth="1"/>
    <col min="12" max="16384" width="9.140625" style="46"/>
  </cols>
  <sheetData>
    <row r="1" spans="1:11" ht="15.75">
      <c r="A1" s="272" t="s">
        <v>211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>
      <c r="A2" s="273" t="s">
        <v>314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>
      <c r="A3" s="269" t="s">
        <v>291</v>
      </c>
      <c r="B3" s="270"/>
      <c r="C3" s="270"/>
      <c r="D3" s="270"/>
      <c r="E3" s="270"/>
      <c r="F3" s="270"/>
      <c r="G3" s="270"/>
      <c r="H3" s="270"/>
      <c r="I3" s="270"/>
      <c r="J3" s="270"/>
      <c r="K3" s="271"/>
    </row>
    <row r="4" spans="1:11" ht="36">
      <c r="A4" s="274" t="s">
        <v>142</v>
      </c>
      <c r="B4" s="274"/>
      <c r="C4" s="274"/>
      <c r="D4" s="274"/>
      <c r="E4" s="274"/>
      <c r="F4" s="274"/>
      <c r="G4" s="274"/>
      <c r="H4" s="274"/>
      <c r="I4" s="53" t="s">
        <v>37</v>
      </c>
      <c r="J4" s="54" t="s">
        <v>143</v>
      </c>
      <c r="K4" s="54" t="s">
        <v>144</v>
      </c>
    </row>
    <row r="5" spans="1:11">
      <c r="A5" s="275">
        <v>1</v>
      </c>
      <c r="B5" s="275"/>
      <c r="C5" s="275"/>
      <c r="D5" s="275"/>
      <c r="E5" s="275"/>
      <c r="F5" s="275"/>
      <c r="G5" s="275"/>
      <c r="H5" s="275"/>
      <c r="I5" s="55">
        <v>2</v>
      </c>
      <c r="J5" s="56" t="s">
        <v>2</v>
      </c>
      <c r="K5" s="56" t="s">
        <v>3</v>
      </c>
    </row>
    <row r="6" spans="1:11">
      <c r="A6" s="228" t="s">
        <v>212</v>
      </c>
      <c r="B6" s="239"/>
      <c r="C6" s="239"/>
      <c r="D6" s="239"/>
      <c r="E6" s="239"/>
      <c r="F6" s="239"/>
      <c r="G6" s="239"/>
      <c r="H6" s="239"/>
      <c r="I6" s="276"/>
      <c r="J6" s="276"/>
      <c r="K6" s="277"/>
    </row>
    <row r="7" spans="1:11">
      <c r="A7" s="222" t="s">
        <v>213</v>
      </c>
      <c r="B7" s="223"/>
      <c r="C7" s="223"/>
      <c r="D7" s="223"/>
      <c r="E7" s="223"/>
      <c r="F7" s="223"/>
      <c r="G7" s="223"/>
      <c r="H7" s="223"/>
      <c r="I7" s="1">
        <v>1</v>
      </c>
      <c r="J7" s="6">
        <v>32252133.929999709</v>
      </c>
      <c r="K7" s="6">
        <v>37727143.870000161</v>
      </c>
    </row>
    <row r="8" spans="1:11">
      <c r="A8" s="222" t="s">
        <v>214</v>
      </c>
      <c r="B8" s="223"/>
      <c r="C8" s="223"/>
      <c r="D8" s="223"/>
      <c r="E8" s="223"/>
      <c r="F8" s="223"/>
      <c r="G8" s="223"/>
      <c r="H8" s="223"/>
      <c r="I8" s="1">
        <v>2</v>
      </c>
      <c r="J8" s="6">
        <v>42878202.869999997</v>
      </c>
      <c r="K8" s="6">
        <v>49293414.32</v>
      </c>
    </row>
    <row r="9" spans="1:11">
      <c r="A9" s="222" t="s">
        <v>215</v>
      </c>
      <c r="B9" s="223"/>
      <c r="C9" s="223"/>
      <c r="D9" s="223"/>
      <c r="E9" s="223"/>
      <c r="F9" s="223"/>
      <c r="G9" s="223"/>
      <c r="H9" s="223"/>
      <c r="I9" s="1">
        <v>3</v>
      </c>
      <c r="J9" s="6">
        <v>0</v>
      </c>
      <c r="K9" s="6">
        <v>0</v>
      </c>
    </row>
    <row r="10" spans="1:11">
      <c r="A10" s="222" t="s">
        <v>216</v>
      </c>
      <c r="B10" s="223"/>
      <c r="C10" s="223"/>
      <c r="D10" s="223"/>
      <c r="E10" s="223"/>
      <c r="F10" s="223"/>
      <c r="G10" s="223"/>
      <c r="H10" s="223"/>
      <c r="I10" s="1">
        <v>4</v>
      </c>
      <c r="J10" s="6">
        <v>49376203</v>
      </c>
      <c r="K10" s="6">
        <v>0</v>
      </c>
    </row>
    <row r="11" spans="1:11">
      <c r="A11" s="222" t="s">
        <v>217</v>
      </c>
      <c r="B11" s="223"/>
      <c r="C11" s="223"/>
      <c r="D11" s="223"/>
      <c r="E11" s="223"/>
      <c r="F11" s="223"/>
      <c r="G11" s="223"/>
      <c r="H11" s="223"/>
      <c r="I11" s="1">
        <v>5</v>
      </c>
      <c r="J11" s="6">
        <v>6342545</v>
      </c>
      <c r="K11" s="6">
        <v>0</v>
      </c>
    </row>
    <row r="12" spans="1:11">
      <c r="A12" s="222" t="s">
        <v>218</v>
      </c>
      <c r="B12" s="223"/>
      <c r="C12" s="223"/>
      <c r="D12" s="223"/>
      <c r="E12" s="223"/>
      <c r="F12" s="223"/>
      <c r="G12" s="223"/>
      <c r="H12" s="223"/>
      <c r="I12" s="1">
        <v>6</v>
      </c>
      <c r="J12" s="6">
        <v>0</v>
      </c>
      <c r="K12" s="6">
        <v>29459208.609597724</v>
      </c>
    </row>
    <row r="13" spans="1:11">
      <c r="A13" s="211" t="s">
        <v>219</v>
      </c>
      <c r="B13" s="212"/>
      <c r="C13" s="212"/>
      <c r="D13" s="212"/>
      <c r="E13" s="212"/>
      <c r="F13" s="212"/>
      <c r="G13" s="212"/>
      <c r="H13" s="212"/>
      <c r="I13" s="1">
        <v>7</v>
      </c>
      <c r="J13" s="128">
        <f>SUM(J7:J12)</f>
        <v>130849084.79999971</v>
      </c>
      <c r="K13" s="128">
        <v>116479766.79959789</v>
      </c>
    </row>
    <row r="14" spans="1:11">
      <c r="A14" s="222" t="s">
        <v>220</v>
      </c>
      <c r="B14" s="223"/>
      <c r="C14" s="223"/>
      <c r="D14" s="223"/>
      <c r="E14" s="223"/>
      <c r="F14" s="223"/>
      <c r="G14" s="223"/>
      <c r="H14" s="223"/>
      <c r="I14" s="1">
        <v>8</v>
      </c>
      <c r="J14" s="6">
        <v>96055093</v>
      </c>
      <c r="K14" s="6">
        <v>37506078.769999988</v>
      </c>
    </row>
    <row r="15" spans="1:11">
      <c r="A15" s="222" t="s">
        <v>221</v>
      </c>
      <c r="B15" s="223"/>
      <c r="C15" s="223"/>
      <c r="D15" s="223"/>
      <c r="E15" s="223"/>
      <c r="F15" s="223"/>
      <c r="G15" s="223"/>
      <c r="H15" s="223"/>
      <c r="I15" s="1">
        <v>9</v>
      </c>
      <c r="J15" s="6">
        <v>0</v>
      </c>
      <c r="K15" s="6">
        <v>19707096.092658885</v>
      </c>
    </row>
    <row r="16" spans="1:11">
      <c r="A16" s="222" t="s">
        <v>222</v>
      </c>
      <c r="B16" s="223"/>
      <c r="C16" s="223"/>
      <c r="D16" s="223"/>
      <c r="E16" s="223"/>
      <c r="F16" s="223"/>
      <c r="G16" s="223"/>
      <c r="H16" s="223"/>
      <c r="I16" s="1">
        <v>10</v>
      </c>
      <c r="J16" s="6">
        <v>0</v>
      </c>
      <c r="K16" s="6">
        <v>4095780.849999845</v>
      </c>
    </row>
    <row r="17" spans="1:11">
      <c r="A17" s="222" t="s">
        <v>223</v>
      </c>
      <c r="B17" s="223"/>
      <c r="C17" s="223"/>
      <c r="D17" s="223"/>
      <c r="E17" s="223"/>
      <c r="F17" s="223"/>
      <c r="G17" s="223"/>
      <c r="H17" s="223"/>
      <c r="I17" s="1">
        <v>11</v>
      </c>
      <c r="J17" s="6">
        <v>22933914</v>
      </c>
      <c r="K17" s="6">
        <v>14116743.199999996</v>
      </c>
    </row>
    <row r="18" spans="1:11">
      <c r="A18" s="211" t="s">
        <v>224</v>
      </c>
      <c r="B18" s="212"/>
      <c r="C18" s="212"/>
      <c r="D18" s="212"/>
      <c r="E18" s="212"/>
      <c r="F18" s="212"/>
      <c r="G18" s="212"/>
      <c r="H18" s="212"/>
      <c r="I18" s="1">
        <v>12</v>
      </c>
      <c r="J18" s="128">
        <f>SUM(J14:J17)</f>
        <v>118989007</v>
      </c>
      <c r="K18" s="128">
        <v>75425698.912658721</v>
      </c>
    </row>
    <row r="19" spans="1:11">
      <c r="A19" s="211" t="s">
        <v>300</v>
      </c>
      <c r="B19" s="212"/>
      <c r="C19" s="212"/>
      <c r="D19" s="212"/>
      <c r="E19" s="212"/>
      <c r="F19" s="212"/>
      <c r="G19" s="212"/>
      <c r="H19" s="212"/>
      <c r="I19" s="1">
        <v>13</v>
      </c>
      <c r="J19" s="128">
        <f>IF(J13&gt;J18,J13-J18,0)</f>
        <v>11860077.799999714</v>
      </c>
      <c r="K19" s="128">
        <v>41054067.886939168</v>
      </c>
    </row>
    <row r="20" spans="1:11">
      <c r="A20" s="211" t="s">
        <v>301</v>
      </c>
      <c r="B20" s="212"/>
      <c r="C20" s="212"/>
      <c r="D20" s="212"/>
      <c r="E20" s="212"/>
      <c r="F20" s="212"/>
      <c r="G20" s="212"/>
      <c r="H20" s="212"/>
      <c r="I20" s="1">
        <v>14</v>
      </c>
      <c r="J20" s="128">
        <f>IF(J18&gt;J13,J18-J13,0)</f>
        <v>0</v>
      </c>
      <c r="K20" s="128">
        <v>0</v>
      </c>
    </row>
    <row r="21" spans="1:11">
      <c r="A21" s="228" t="s">
        <v>225</v>
      </c>
      <c r="B21" s="239"/>
      <c r="C21" s="239"/>
      <c r="D21" s="239"/>
      <c r="E21" s="239"/>
      <c r="F21" s="239"/>
      <c r="G21" s="239"/>
      <c r="H21" s="239"/>
      <c r="I21" s="276"/>
      <c r="J21" s="276"/>
      <c r="K21" s="277"/>
    </row>
    <row r="22" spans="1:11">
      <c r="A22" s="278" t="s">
        <v>252</v>
      </c>
      <c r="B22" s="279"/>
      <c r="C22" s="279"/>
      <c r="D22" s="279"/>
      <c r="E22" s="279"/>
      <c r="F22" s="279"/>
      <c r="G22" s="279"/>
      <c r="H22" s="279"/>
      <c r="I22" s="1">
        <v>15</v>
      </c>
      <c r="J22" s="6">
        <v>0</v>
      </c>
      <c r="K22" s="6">
        <v>3644033.74</v>
      </c>
    </row>
    <row r="23" spans="1:11">
      <c r="A23" s="278" t="s">
        <v>226</v>
      </c>
      <c r="B23" s="279"/>
      <c r="C23" s="279"/>
      <c r="D23" s="279"/>
      <c r="E23" s="279"/>
      <c r="F23" s="279"/>
      <c r="G23" s="279"/>
      <c r="H23" s="279"/>
      <c r="I23" s="1">
        <v>16</v>
      </c>
      <c r="J23" s="6">
        <v>0</v>
      </c>
      <c r="K23" s="6">
        <v>128507.52</v>
      </c>
    </row>
    <row r="24" spans="1:11">
      <c r="A24" s="278" t="s">
        <v>253</v>
      </c>
      <c r="B24" s="279"/>
      <c r="C24" s="279"/>
      <c r="D24" s="279"/>
      <c r="E24" s="279"/>
      <c r="F24" s="279"/>
      <c r="G24" s="279"/>
      <c r="H24" s="279"/>
      <c r="I24" s="1">
        <v>17</v>
      </c>
      <c r="J24" s="6">
        <v>1275102</v>
      </c>
      <c r="K24" s="6">
        <v>9329058.5500000007</v>
      </c>
    </row>
    <row r="25" spans="1:11">
      <c r="A25" s="278" t="s">
        <v>254</v>
      </c>
      <c r="B25" s="279"/>
      <c r="C25" s="279"/>
      <c r="D25" s="279"/>
      <c r="E25" s="279"/>
      <c r="F25" s="279"/>
      <c r="G25" s="279"/>
      <c r="H25" s="279"/>
      <c r="I25" s="1">
        <v>18</v>
      </c>
      <c r="J25" s="6">
        <v>41736765</v>
      </c>
      <c r="K25" s="6">
        <v>46079566.343061119</v>
      </c>
    </row>
    <row r="26" spans="1:11">
      <c r="A26" s="278" t="s">
        <v>255</v>
      </c>
      <c r="B26" s="279"/>
      <c r="C26" s="279"/>
      <c r="D26" s="279"/>
      <c r="E26" s="279"/>
      <c r="F26" s="279"/>
      <c r="G26" s="279"/>
      <c r="H26" s="279"/>
      <c r="I26" s="1">
        <v>19</v>
      </c>
      <c r="J26" s="6">
        <v>0</v>
      </c>
      <c r="K26" s="6">
        <v>16763009.07</v>
      </c>
    </row>
    <row r="27" spans="1:11">
      <c r="A27" s="211" t="s">
        <v>231</v>
      </c>
      <c r="B27" s="212"/>
      <c r="C27" s="212"/>
      <c r="D27" s="212"/>
      <c r="E27" s="212"/>
      <c r="F27" s="212"/>
      <c r="G27" s="212"/>
      <c r="H27" s="212"/>
      <c r="I27" s="1">
        <v>20</v>
      </c>
      <c r="J27" s="128">
        <f>SUM(J22:J26)</f>
        <v>43011867</v>
      </c>
      <c r="K27" s="128">
        <v>75944175.223061115</v>
      </c>
    </row>
    <row r="28" spans="1:11">
      <c r="A28" s="278" t="s">
        <v>227</v>
      </c>
      <c r="B28" s="279"/>
      <c r="C28" s="279"/>
      <c r="D28" s="279"/>
      <c r="E28" s="279"/>
      <c r="F28" s="279"/>
      <c r="G28" s="279"/>
      <c r="H28" s="279"/>
      <c r="I28" s="1">
        <v>21</v>
      </c>
      <c r="J28" s="6">
        <v>40399166</v>
      </c>
      <c r="K28" s="6">
        <v>37689534.829999998</v>
      </c>
    </row>
    <row r="29" spans="1:11">
      <c r="A29" s="278" t="s">
        <v>229</v>
      </c>
      <c r="B29" s="279"/>
      <c r="C29" s="279"/>
      <c r="D29" s="279"/>
      <c r="E29" s="279"/>
      <c r="F29" s="279"/>
      <c r="G29" s="279"/>
      <c r="H29" s="279"/>
      <c r="I29" s="1">
        <v>22</v>
      </c>
      <c r="J29" s="127">
        <v>0</v>
      </c>
      <c r="K29" s="127">
        <v>7250.6300000026822</v>
      </c>
    </row>
    <row r="30" spans="1:11">
      <c r="A30" s="278" t="s">
        <v>228</v>
      </c>
      <c r="B30" s="279"/>
      <c r="C30" s="279"/>
      <c r="D30" s="279"/>
      <c r="E30" s="279"/>
      <c r="F30" s="279"/>
      <c r="G30" s="279"/>
      <c r="H30" s="279"/>
      <c r="I30" s="1">
        <v>23</v>
      </c>
      <c r="J30" s="127">
        <v>0</v>
      </c>
      <c r="K30" s="127">
        <v>1769628.25</v>
      </c>
    </row>
    <row r="31" spans="1:11">
      <c r="A31" s="211" t="s">
        <v>230</v>
      </c>
      <c r="B31" s="212"/>
      <c r="C31" s="212"/>
      <c r="D31" s="212"/>
      <c r="E31" s="212"/>
      <c r="F31" s="212"/>
      <c r="G31" s="212"/>
      <c r="H31" s="212"/>
      <c r="I31" s="1">
        <v>24</v>
      </c>
      <c r="J31" s="128">
        <f>SUM(J28:J30)</f>
        <v>40399166</v>
      </c>
      <c r="K31" s="128">
        <v>39466413.710000001</v>
      </c>
    </row>
    <row r="32" spans="1:11" ht="23.45" customHeight="1">
      <c r="A32" s="211" t="s">
        <v>232</v>
      </c>
      <c r="B32" s="212"/>
      <c r="C32" s="212"/>
      <c r="D32" s="212"/>
      <c r="E32" s="212"/>
      <c r="F32" s="212"/>
      <c r="G32" s="212"/>
      <c r="H32" s="212"/>
      <c r="I32" s="1">
        <v>25</v>
      </c>
      <c r="J32" s="128">
        <f>IF(J27&gt;J31,J27-J31,0)</f>
        <v>2612701</v>
      </c>
      <c r="K32" s="128">
        <v>36477761.513061114</v>
      </c>
    </row>
    <row r="33" spans="1:11" ht="23.45" customHeight="1">
      <c r="A33" s="211" t="s">
        <v>233</v>
      </c>
      <c r="B33" s="212"/>
      <c r="C33" s="212"/>
      <c r="D33" s="212"/>
      <c r="E33" s="212"/>
      <c r="F33" s="212"/>
      <c r="G33" s="212"/>
      <c r="H33" s="212"/>
      <c r="I33" s="1">
        <v>26</v>
      </c>
      <c r="J33" s="128">
        <f>IF(J31&gt;J27,J31-J27,0)</f>
        <v>0</v>
      </c>
      <c r="K33" s="128">
        <v>0</v>
      </c>
    </row>
    <row r="34" spans="1:11">
      <c r="A34" s="228" t="s">
        <v>302</v>
      </c>
      <c r="B34" s="239"/>
      <c r="C34" s="239"/>
      <c r="D34" s="239"/>
      <c r="E34" s="239"/>
      <c r="F34" s="239"/>
      <c r="G34" s="239"/>
      <c r="H34" s="239"/>
      <c r="I34" s="276"/>
      <c r="J34" s="276"/>
      <c r="K34" s="277"/>
    </row>
    <row r="35" spans="1:11">
      <c r="A35" s="280" t="s">
        <v>234</v>
      </c>
      <c r="B35" s="281"/>
      <c r="C35" s="281"/>
      <c r="D35" s="281"/>
      <c r="E35" s="281"/>
      <c r="F35" s="281"/>
      <c r="G35" s="281"/>
      <c r="H35" s="281"/>
      <c r="I35" s="1">
        <v>27</v>
      </c>
      <c r="J35" s="127">
        <v>0</v>
      </c>
      <c r="K35" s="127">
        <v>0</v>
      </c>
    </row>
    <row r="36" spans="1:11">
      <c r="A36" s="280" t="s">
        <v>235</v>
      </c>
      <c r="B36" s="281"/>
      <c r="C36" s="281"/>
      <c r="D36" s="281"/>
      <c r="E36" s="281"/>
      <c r="F36" s="281"/>
      <c r="G36" s="281"/>
      <c r="H36" s="281"/>
      <c r="I36" s="1">
        <v>28</v>
      </c>
      <c r="J36" s="6">
        <v>80125059</v>
      </c>
      <c r="K36" s="6">
        <v>95926964.219999999</v>
      </c>
    </row>
    <row r="37" spans="1:11">
      <c r="A37" s="280" t="s">
        <v>236</v>
      </c>
      <c r="B37" s="281"/>
      <c r="C37" s="281"/>
      <c r="D37" s="281"/>
      <c r="E37" s="281"/>
      <c r="F37" s="281"/>
      <c r="G37" s="281"/>
      <c r="H37" s="281"/>
      <c r="I37" s="1">
        <v>29</v>
      </c>
      <c r="J37" s="6">
        <v>30198392</v>
      </c>
      <c r="K37" s="6">
        <v>0</v>
      </c>
    </row>
    <row r="38" spans="1:11">
      <c r="A38" s="211" t="s">
        <v>237</v>
      </c>
      <c r="B38" s="212"/>
      <c r="C38" s="212"/>
      <c r="D38" s="212"/>
      <c r="E38" s="212"/>
      <c r="F38" s="212"/>
      <c r="G38" s="212"/>
      <c r="H38" s="212"/>
      <c r="I38" s="1">
        <v>30</v>
      </c>
      <c r="J38" s="128">
        <f>SUM(J35:J37)</f>
        <v>110323451</v>
      </c>
      <c r="K38" s="128">
        <v>95926964.219999999</v>
      </c>
    </row>
    <row r="39" spans="1:11">
      <c r="A39" s="222" t="s">
        <v>238</v>
      </c>
      <c r="B39" s="223"/>
      <c r="C39" s="223"/>
      <c r="D39" s="223"/>
      <c r="E39" s="223"/>
      <c r="F39" s="223"/>
      <c r="G39" s="223"/>
      <c r="H39" s="223"/>
      <c r="I39" s="1">
        <v>31</v>
      </c>
      <c r="J39" s="6">
        <v>110593473</v>
      </c>
      <c r="K39" s="6">
        <v>120243416.92</v>
      </c>
    </row>
    <row r="40" spans="1:11">
      <c r="A40" s="222" t="s">
        <v>239</v>
      </c>
      <c r="B40" s="223"/>
      <c r="C40" s="223"/>
      <c r="D40" s="223"/>
      <c r="E40" s="223"/>
      <c r="F40" s="223"/>
      <c r="G40" s="223"/>
      <c r="H40" s="223"/>
      <c r="I40" s="1">
        <v>32</v>
      </c>
      <c r="J40" s="6">
        <v>0</v>
      </c>
      <c r="K40" s="6">
        <v>50044303.950000003</v>
      </c>
    </row>
    <row r="41" spans="1:11">
      <c r="A41" s="222" t="s">
        <v>240</v>
      </c>
      <c r="B41" s="223"/>
      <c r="C41" s="223"/>
      <c r="D41" s="223"/>
      <c r="E41" s="223"/>
      <c r="F41" s="223"/>
      <c r="G41" s="223"/>
      <c r="H41" s="223"/>
      <c r="I41" s="1">
        <v>33</v>
      </c>
      <c r="J41" s="6">
        <v>0</v>
      </c>
      <c r="K41" s="6">
        <v>3528375.28</v>
      </c>
    </row>
    <row r="42" spans="1:11">
      <c r="A42" s="222" t="s">
        <v>241</v>
      </c>
      <c r="B42" s="223"/>
      <c r="C42" s="223"/>
      <c r="D42" s="223"/>
      <c r="E42" s="223"/>
      <c r="F42" s="223"/>
      <c r="G42" s="223"/>
      <c r="H42" s="223"/>
      <c r="I42" s="1">
        <v>34</v>
      </c>
      <c r="J42" s="6">
        <v>0</v>
      </c>
      <c r="K42" s="6">
        <v>0</v>
      </c>
    </row>
    <row r="43" spans="1:11">
      <c r="A43" s="222" t="s">
        <v>242</v>
      </c>
      <c r="B43" s="223"/>
      <c r="C43" s="223"/>
      <c r="D43" s="223"/>
      <c r="E43" s="223"/>
      <c r="F43" s="223"/>
      <c r="G43" s="223"/>
      <c r="H43" s="223"/>
      <c r="I43" s="1">
        <v>35</v>
      </c>
      <c r="J43" s="6">
        <v>12589592</v>
      </c>
      <c r="K43" s="6">
        <v>0</v>
      </c>
    </row>
    <row r="44" spans="1:11">
      <c r="A44" s="211" t="s">
        <v>243</v>
      </c>
      <c r="B44" s="212"/>
      <c r="C44" s="212"/>
      <c r="D44" s="212"/>
      <c r="E44" s="212"/>
      <c r="F44" s="212"/>
      <c r="G44" s="212"/>
      <c r="H44" s="212"/>
      <c r="I44" s="1">
        <v>36</v>
      </c>
      <c r="J44" s="128">
        <f>SUM(J39:J43)</f>
        <v>123183065</v>
      </c>
      <c r="K44" s="128">
        <v>173816096.15000001</v>
      </c>
    </row>
    <row r="45" spans="1:11" ht="23.45" customHeight="1">
      <c r="A45" s="211" t="s">
        <v>244</v>
      </c>
      <c r="B45" s="212"/>
      <c r="C45" s="212"/>
      <c r="D45" s="212"/>
      <c r="E45" s="212"/>
      <c r="F45" s="212"/>
      <c r="G45" s="212"/>
      <c r="H45" s="212"/>
      <c r="I45" s="1">
        <v>37</v>
      </c>
      <c r="J45" s="128">
        <f>IF(J38&gt;J44,J38-J44,0)</f>
        <v>0</v>
      </c>
      <c r="K45" s="128">
        <v>0</v>
      </c>
    </row>
    <row r="46" spans="1:11" ht="23.45" customHeight="1">
      <c r="A46" s="211" t="s">
        <v>245</v>
      </c>
      <c r="B46" s="212"/>
      <c r="C46" s="212"/>
      <c r="D46" s="212"/>
      <c r="E46" s="212"/>
      <c r="F46" s="212"/>
      <c r="G46" s="212"/>
      <c r="H46" s="212"/>
      <c r="I46" s="1">
        <v>38</v>
      </c>
      <c r="J46" s="128">
        <f>IF(J44&gt;J38,J44-J38,0)</f>
        <v>12859614</v>
      </c>
      <c r="K46" s="128">
        <v>77889131.930000007</v>
      </c>
    </row>
    <row r="47" spans="1:11">
      <c r="A47" s="222" t="s">
        <v>246</v>
      </c>
      <c r="B47" s="223"/>
      <c r="C47" s="223"/>
      <c r="D47" s="223"/>
      <c r="E47" s="223"/>
      <c r="F47" s="223"/>
      <c r="G47" s="223"/>
      <c r="H47" s="223"/>
      <c r="I47" s="1">
        <v>39</v>
      </c>
      <c r="J47" s="118">
        <f>IF(J19-J20+J32-J33+J45-J46&gt;0,J19-J20+J32-J33+J45-J46,0)</f>
        <v>1613164.7999997139</v>
      </c>
      <c r="K47" s="118">
        <v>0</v>
      </c>
    </row>
    <row r="48" spans="1:11">
      <c r="A48" s="222" t="s">
        <v>247</v>
      </c>
      <c r="B48" s="223"/>
      <c r="C48" s="223"/>
      <c r="D48" s="223"/>
      <c r="E48" s="223"/>
      <c r="F48" s="223"/>
      <c r="G48" s="223"/>
      <c r="H48" s="223"/>
      <c r="I48" s="1">
        <v>40</v>
      </c>
      <c r="J48" s="118">
        <f>IF(J20-J19+J33-J32+J46-J45&gt;0,J20-J19+J33-J32+J46-J45,0)</f>
        <v>0</v>
      </c>
      <c r="K48" s="118">
        <v>357302.52999973297</v>
      </c>
    </row>
    <row r="49" spans="1:11">
      <c r="A49" s="222" t="s">
        <v>248</v>
      </c>
      <c r="B49" s="223"/>
      <c r="C49" s="223"/>
      <c r="D49" s="223"/>
      <c r="E49" s="223"/>
      <c r="F49" s="223"/>
      <c r="G49" s="223"/>
      <c r="H49" s="223"/>
      <c r="I49" s="1">
        <v>41</v>
      </c>
      <c r="J49" s="6">
        <v>1800522</v>
      </c>
      <c r="K49" s="6">
        <v>3413686.73000002</v>
      </c>
    </row>
    <row r="50" spans="1:11">
      <c r="A50" s="222" t="s">
        <v>249</v>
      </c>
      <c r="B50" s="223"/>
      <c r="C50" s="223"/>
      <c r="D50" s="223"/>
      <c r="E50" s="223"/>
      <c r="F50" s="223"/>
      <c r="G50" s="223"/>
      <c r="H50" s="223"/>
      <c r="I50" s="1">
        <v>42</v>
      </c>
      <c r="J50" s="6">
        <v>1613165</v>
      </c>
      <c r="K50" s="6">
        <v>0</v>
      </c>
    </row>
    <row r="51" spans="1:11">
      <c r="A51" s="222" t="s">
        <v>250</v>
      </c>
      <c r="B51" s="223"/>
      <c r="C51" s="223"/>
      <c r="D51" s="223"/>
      <c r="E51" s="223"/>
      <c r="F51" s="223"/>
      <c r="G51" s="223"/>
      <c r="H51" s="223"/>
      <c r="I51" s="1">
        <v>43</v>
      </c>
      <c r="J51" s="6">
        <v>0</v>
      </c>
      <c r="K51" s="6">
        <v>357302.52999973297</v>
      </c>
    </row>
    <row r="52" spans="1:11">
      <c r="A52" s="225" t="s">
        <v>251</v>
      </c>
      <c r="B52" s="226"/>
      <c r="C52" s="226"/>
      <c r="D52" s="226"/>
      <c r="E52" s="226"/>
      <c r="F52" s="226"/>
      <c r="G52" s="226"/>
      <c r="H52" s="226"/>
      <c r="I52" s="4">
        <v>44</v>
      </c>
      <c r="J52" s="50">
        <f>J49+J50-J51</f>
        <v>3413687</v>
      </c>
      <c r="K52" s="50">
        <v>3056384.200000287</v>
      </c>
    </row>
  </sheetData>
  <mergeCells count="52">
    <mergeCell ref="A45:H45"/>
    <mergeCell ref="A46:H46"/>
    <mergeCell ref="A47:H47"/>
    <mergeCell ref="A52:H52"/>
    <mergeCell ref="A48:H48"/>
    <mergeCell ref="A49:H49"/>
    <mergeCell ref="A50:H50"/>
    <mergeCell ref="A51:H51"/>
    <mergeCell ref="A41:H41"/>
    <mergeCell ref="A42:H42"/>
    <mergeCell ref="A43:H43"/>
    <mergeCell ref="A44:H44"/>
    <mergeCell ref="A37:H37"/>
    <mergeCell ref="A38:H38"/>
    <mergeCell ref="A39:H39"/>
    <mergeCell ref="A40:H40"/>
    <mergeCell ref="A33:H33"/>
    <mergeCell ref="A34:K34"/>
    <mergeCell ref="A35:H35"/>
    <mergeCell ref="A36:H36"/>
    <mergeCell ref="A29:H29"/>
    <mergeCell ref="A30:H30"/>
    <mergeCell ref="A31:H31"/>
    <mergeCell ref="A32:H32"/>
    <mergeCell ref="A25:H25"/>
    <mergeCell ref="A26:H26"/>
    <mergeCell ref="A27:H27"/>
    <mergeCell ref="A28:H28"/>
    <mergeCell ref="A21:K21"/>
    <mergeCell ref="A22:H22"/>
    <mergeCell ref="A23:H23"/>
    <mergeCell ref="A24:H24"/>
    <mergeCell ref="A17:H17"/>
    <mergeCell ref="A18:H18"/>
    <mergeCell ref="A19:H19"/>
    <mergeCell ref="A20:H20"/>
    <mergeCell ref="A13:H13"/>
    <mergeCell ref="A14:H14"/>
    <mergeCell ref="A15:H15"/>
    <mergeCell ref="A16:H16"/>
    <mergeCell ref="A10:H10"/>
    <mergeCell ref="A11:H11"/>
    <mergeCell ref="A12:H12"/>
    <mergeCell ref="A5:H5"/>
    <mergeCell ref="A6:K6"/>
    <mergeCell ref="A7:H7"/>
    <mergeCell ref="A8:H8"/>
    <mergeCell ref="A3:K3"/>
    <mergeCell ref="A1:K1"/>
    <mergeCell ref="A2:K2"/>
    <mergeCell ref="A4:H4"/>
    <mergeCell ref="A9:H9"/>
  </mergeCells>
  <phoneticPr fontId="4" type="noConversion"/>
  <dataValidations count="1">
    <dataValidation allowBlank="1" sqref="J7:K20 J22:K33 J35:K52"/>
  </dataValidations>
  <pageMargins left="0.75" right="0.75" top="1" bottom="1" header="0.5" footer="0.5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5"/>
  <sheetViews>
    <sheetView view="pageBreakPreview" zoomScaleNormal="125" zoomScaleSheetLayoutView="100" workbookViewId="0">
      <selection activeCell="M14" sqref="M14"/>
    </sheetView>
  </sheetViews>
  <sheetFormatPr defaultColWidth="9.140625" defaultRowHeight="12.75"/>
  <cols>
    <col min="1" max="4" width="9.140625" style="59"/>
    <col min="5" max="5" width="10.140625" style="59" bestFit="1" customWidth="1"/>
    <col min="6" max="9" width="9.140625" style="59"/>
    <col min="10" max="10" width="11.5703125" style="59" customWidth="1"/>
    <col min="11" max="11" width="10.28515625" style="59" customWidth="1"/>
    <col min="12" max="16384" width="9.140625" style="59"/>
  </cols>
  <sheetData>
    <row r="1" spans="1:12">
      <c r="A1" s="289" t="s">
        <v>256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58"/>
    </row>
    <row r="2" spans="1:12" ht="15.75">
      <c r="A2" s="38"/>
      <c r="B2" s="57"/>
      <c r="C2" s="299" t="s">
        <v>260</v>
      </c>
      <c r="D2" s="299"/>
      <c r="E2" s="60">
        <v>42370</v>
      </c>
      <c r="F2" s="39" t="s">
        <v>5</v>
      </c>
      <c r="G2" s="300">
        <v>42735</v>
      </c>
      <c r="H2" s="301"/>
      <c r="I2" s="57"/>
      <c r="J2" s="57"/>
      <c r="K2" s="57"/>
      <c r="L2" s="61"/>
    </row>
    <row r="3" spans="1:12" ht="36">
      <c r="A3" s="302" t="s">
        <v>257</v>
      </c>
      <c r="B3" s="302"/>
      <c r="C3" s="302"/>
      <c r="D3" s="302"/>
      <c r="E3" s="302"/>
      <c r="F3" s="302"/>
      <c r="G3" s="302"/>
      <c r="H3" s="302"/>
      <c r="I3" s="63" t="s">
        <v>37</v>
      </c>
      <c r="J3" s="64" t="s">
        <v>258</v>
      </c>
      <c r="K3" s="64" t="s">
        <v>259</v>
      </c>
    </row>
    <row r="4" spans="1:12">
      <c r="A4" s="303">
        <v>1</v>
      </c>
      <c r="B4" s="303"/>
      <c r="C4" s="303"/>
      <c r="D4" s="303"/>
      <c r="E4" s="303"/>
      <c r="F4" s="303"/>
      <c r="G4" s="303"/>
      <c r="H4" s="303"/>
      <c r="I4" s="66">
        <v>2</v>
      </c>
      <c r="J4" s="65" t="s">
        <v>2</v>
      </c>
      <c r="K4" s="65"/>
    </row>
    <row r="5" spans="1:12">
      <c r="A5" s="291" t="s">
        <v>261</v>
      </c>
      <c r="B5" s="292"/>
      <c r="C5" s="292"/>
      <c r="D5" s="292"/>
      <c r="E5" s="292"/>
      <c r="F5" s="292"/>
      <c r="G5" s="292"/>
      <c r="H5" s="292"/>
      <c r="I5" s="40">
        <v>1</v>
      </c>
      <c r="J5" s="5">
        <v>419958400</v>
      </c>
      <c r="K5" s="5">
        <v>419958400</v>
      </c>
    </row>
    <row r="6" spans="1:12">
      <c r="A6" s="291" t="s">
        <v>262</v>
      </c>
      <c r="B6" s="292"/>
      <c r="C6" s="292"/>
      <c r="D6" s="292"/>
      <c r="E6" s="292"/>
      <c r="F6" s="292"/>
      <c r="G6" s="292"/>
      <c r="H6" s="292"/>
      <c r="I6" s="40">
        <v>2</v>
      </c>
      <c r="J6" s="6">
        <v>183075797.03999999</v>
      </c>
      <c r="K6" s="6">
        <v>183075797.03999999</v>
      </c>
    </row>
    <row r="7" spans="1:12">
      <c r="A7" s="291" t="s">
        <v>263</v>
      </c>
      <c r="B7" s="292"/>
      <c r="C7" s="292"/>
      <c r="D7" s="292"/>
      <c r="E7" s="292"/>
      <c r="F7" s="292"/>
      <c r="G7" s="292"/>
      <c r="H7" s="292"/>
      <c r="I7" s="40">
        <v>3</v>
      </c>
      <c r="J7" s="6">
        <v>31538928.770000003</v>
      </c>
      <c r="K7" s="6">
        <v>27184402.289999999</v>
      </c>
    </row>
    <row r="8" spans="1:12">
      <c r="A8" s="291" t="s">
        <v>264</v>
      </c>
      <c r="B8" s="292"/>
      <c r="C8" s="292"/>
      <c r="D8" s="292"/>
      <c r="E8" s="292"/>
      <c r="F8" s="292"/>
      <c r="G8" s="292"/>
      <c r="H8" s="292"/>
      <c r="I8" s="40">
        <v>4</v>
      </c>
      <c r="J8" s="6">
        <v>12724370.59</v>
      </c>
      <c r="K8" s="6">
        <v>0</v>
      </c>
    </row>
    <row r="9" spans="1:12">
      <c r="A9" s="291" t="s">
        <v>265</v>
      </c>
      <c r="B9" s="292"/>
      <c r="C9" s="292"/>
      <c r="D9" s="292"/>
      <c r="E9" s="292"/>
      <c r="F9" s="292"/>
      <c r="G9" s="292"/>
      <c r="H9" s="292"/>
      <c r="I9" s="40">
        <v>5</v>
      </c>
      <c r="J9" s="6">
        <v>32550661.93</v>
      </c>
      <c r="K9" s="6">
        <v>37232870.489999995</v>
      </c>
    </row>
    <row r="10" spans="1:12">
      <c r="A10" s="291" t="s">
        <v>266</v>
      </c>
      <c r="B10" s="292"/>
      <c r="C10" s="292"/>
      <c r="D10" s="292"/>
      <c r="E10" s="292"/>
      <c r="F10" s="292"/>
      <c r="G10" s="292"/>
      <c r="H10" s="292"/>
      <c r="I10" s="40">
        <v>6</v>
      </c>
      <c r="J10" s="6">
        <v>0</v>
      </c>
      <c r="K10" s="6">
        <v>0</v>
      </c>
    </row>
    <row r="11" spans="1:12">
      <c r="A11" s="291" t="s">
        <v>267</v>
      </c>
      <c r="B11" s="292"/>
      <c r="C11" s="292"/>
      <c r="D11" s="292"/>
      <c r="E11" s="292"/>
      <c r="F11" s="292"/>
      <c r="G11" s="292"/>
      <c r="H11" s="292"/>
      <c r="I11" s="40">
        <v>7</v>
      </c>
      <c r="J11" s="6">
        <v>0</v>
      </c>
      <c r="K11" s="6">
        <v>0</v>
      </c>
    </row>
    <row r="12" spans="1:12">
      <c r="A12" s="291" t="s">
        <v>268</v>
      </c>
      <c r="B12" s="292"/>
      <c r="C12" s="292"/>
      <c r="D12" s="292"/>
      <c r="E12" s="292"/>
      <c r="F12" s="292"/>
      <c r="G12" s="292"/>
      <c r="H12" s="292"/>
      <c r="I12" s="40">
        <v>8</v>
      </c>
      <c r="J12" s="6">
        <v>0</v>
      </c>
      <c r="K12" s="6">
        <v>0</v>
      </c>
    </row>
    <row r="13" spans="1:12">
      <c r="A13" s="291" t="s">
        <v>269</v>
      </c>
      <c r="B13" s="292"/>
      <c r="C13" s="292"/>
      <c r="D13" s="292"/>
      <c r="E13" s="292"/>
      <c r="F13" s="292"/>
      <c r="G13" s="292"/>
      <c r="H13" s="292"/>
      <c r="I13" s="40">
        <v>9</v>
      </c>
      <c r="J13" s="6">
        <v>-34876516.950000003</v>
      </c>
      <c r="K13" s="6">
        <v>-1151262.0699999984</v>
      </c>
    </row>
    <row r="14" spans="1:12">
      <c r="A14" s="293" t="s">
        <v>270</v>
      </c>
      <c r="B14" s="294"/>
      <c r="C14" s="294"/>
      <c r="D14" s="294"/>
      <c r="E14" s="294"/>
      <c r="F14" s="294"/>
      <c r="G14" s="294"/>
      <c r="H14" s="294"/>
      <c r="I14" s="40">
        <v>10</v>
      </c>
      <c r="J14" s="128">
        <f>SUM(J5:J13)</f>
        <v>644971641.37999988</v>
      </c>
      <c r="K14" s="128">
        <f>SUM(K5:K13)</f>
        <v>666300207.74999988</v>
      </c>
    </row>
    <row r="15" spans="1:12">
      <c r="A15" s="291" t="s">
        <v>271</v>
      </c>
      <c r="B15" s="292"/>
      <c r="C15" s="292"/>
      <c r="D15" s="292"/>
      <c r="E15" s="292"/>
      <c r="F15" s="292"/>
      <c r="G15" s="292"/>
      <c r="H15" s="292"/>
      <c r="I15" s="40">
        <v>11</v>
      </c>
      <c r="J15" s="6">
        <v>-15341096</v>
      </c>
      <c r="K15" s="6">
        <v>6629292.3600000003</v>
      </c>
    </row>
    <row r="16" spans="1:12">
      <c r="A16" s="291" t="s">
        <v>272</v>
      </c>
      <c r="B16" s="292"/>
      <c r="C16" s="292"/>
      <c r="D16" s="292"/>
      <c r="E16" s="292"/>
      <c r="F16" s="292"/>
      <c r="G16" s="292"/>
      <c r="H16" s="292"/>
      <c r="I16" s="40">
        <v>12</v>
      </c>
      <c r="J16" s="6">
        <v>3068219</v>
      </c>
      <c r="K16" s="6">
        <v>1687546.0048000002</v>
      </c>
    </row>
    <row r="17" spans="1:11">
      <c r="A17" s="291" t="s">
        <v>273</v>
      </c>
      <c r="B17" s="292"/>
      <c r="C17" s="292"/>
      <c r="D17" s="292"/>
      <c r="E17" s="292"/>
      <c r="F17" s="292"/>
      <c r="G17" s="292"/>
      <c r="H17" s="292"/>
      <c r="I17" s="40">
        <v>13</v>
      </c>
      <c r="J17" s="6">
        <v>0</v>
      </c>
      <c r="K17" s="6">
        <v>0</v>
      </c>
    </row>
    <row r="18" spans="1:11">
      <c r="A18" s="291" t="s">
        <v>274</v>
      </c>
      <c r="B18" s="292"/>
      <c r="C18" s="292"/>
      <c r="D18" s="292"/>
      <c r="E18" s="292"/>
      <c r="F18" s="292"/>
      <c r="G18" s="292"/>
      <c r="H18" s="292"/>
      <c r="I18" s="40">
        <v>14</v>
      </c>
      <c r="J18" s="6">
        <v>0</v>
      </c>
      <c r="K18" s="6">
        <v>0</v>
      </c>
    </row>
    <row r="19" spans="1:11">
      <c r="A19" s="291" t="s">
        <v>275</v>
      </c>
      <c r="B19" s="292"/>
      <c r="C19" s="292"/>
      <c r="D19" s="292"/>
      <c r="E19" s="292"/>
      <c r="F19" s="292"/>
      <c r="G19" s="292"/>
      <c r="H19" s="292"/>
      <c r="I19" s="40">
        <v>15</v>
      </c>
      <c r="J19" s="6">
        <v>0</v>
      </c>
      <c r="K19" s="6">
        <v>0</v>
      </c>
    </row>
    <row r="20" spans="1:11">
      <c r="A20" s="291" t="s">
        <v>276</v>
      </c>
      <c r="B20" s="292"/>
      <c r="C20" s="292"/>
      <c r="D20" s="292"/>
      <c r="E20" s="292"/>
      <c r="F20" s="292"/>
      <c r="G20" s="292"/>
      <c r="H20" s="292"/>
      <c r="I20" s="40">
        <v>16</v>
      </c>
      <c r="J20" s="6">
        <v>0</v>
      </c>
      <c r="K20" s="6">
        <v>13011728.005200006</v>
      </c>
    </row>
    <row r="21" spans="1:11">
      <c r="A21" s="293" t="s">
        <v>277</v>
      </c>
      <c r="B21" s="294"/>
      <c r="C21" s="294"/>
      <c r="D21" s="294"/>
      <c r="E21" s="294"/>
      <c r="F21" s="294"/>
      <c r="G21" s="294"/>
      <c r="H21" s="294"/>
      <c r="I21" s="40">
        <v>17</v>
      </c>
      <c r="J21" s="128">
        <f>SUM(J15:J20)</f>
        <v>-12272877</v>
      </c>
      <c r="K21" s="128">
        <f>SUM(K15:K20)</f>
        <v>21328566.370000005</v>
      </c>
    </row>
    <row r="22" spans="1:11">
      <c r="A22" s="295"/>
      <c r="B22" s="296"/>
      <c r="C22" s="296"/>
      <c r="D22" s="296"/>
      <c r="E22" s="296"/>
      <c r="F22" s="296"/>
      <c r="G22" s="296"/>
      <c r="H22" s="296"/>
      <c r="I22" s="297"/>
      <c r="J22" s="297"/>
      <c r="K22" s="298"/>
    </row>
    <row r="23" spans="1:11">
      <c r="A23" s="282" t="s">
        <v>279</v>
      </c>
      <c r="B23" s="283"/>
      <c r="C23" s="283"/>
      <c r="D23" s="283"/>
      <c r="E23" s="283"/>
      <c r="F23" s="283"/>
      <c r="G23" s="283"/>
      <c r="H23" s="283"/>
      <c r="I23" s="42">
        <v>18</v>
      </c>
      <c r="J23" s="41"/>
      <c r="K23" s="41"/>
    </row>
    <row r="24" spans="1:11">
      <c r="A24" s="284" t="s">
        <v>278</v>
      </c>
      <c r="B24" s="285"/>
      <c r="C24" s="285"/>
      <c r="D24" s="285"/>
      <c r="E24" s="285"/>
      <c r="F24" s="285"/>
      <c r="G24" s="285"/>
      <c r="H24" s="286"/>
      <c r="I24" s="43">
        <v>19</v>
      </c>
      <c r="J24" s="62"/>
      <c r="K24" s="62"/>
    </row>
    <row r="25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8"/>
    </row>
  </sheetData>
  <protectedRanges>
    <protectedRange sqref="E2" name="Range1_1"/>
    <protectedRange sqref="G2:H2" name="Range1"/>
  </protectedRanges>
  <mergeCells count="26"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</mergeCells>
  <phoneticPr fontId="4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5:K2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движ. ден. средств косв'!Print_Area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Marko Jerončić</cp:lastModifiedBy>
  <cp:lastPrinted>2011-03-28T11:17:39Z</cp:lastPrinted>
  <dcterms:created xsi:type="dcterms:W3CDTF">2008-10-17T11:51:54Z</dcterms:created>
  <dcterms:modified xsi:type="dcterms:W3CDTF">2017-02-15T07:06:43Z</dcterms:modified>
</cp:coreProperties>
</file>